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27" activeTab="0"/>
  </bookViews>
  <sheets>
    <sheet name="AUDIT" sheetId="1" r:id="rId1"/>
    <sheet name="Days1" sheetId="2" state="hidden" r:id="rId2"/>
    <sheet name="Schools" sheetId="3" state="hidden" r:id="rId3"/>
  </sheets>
  <definedNames>
    <definedName name="CNCA">'Days1'!$BR$32</definedName>
    <definedName name="_xlnm.Print_Area" localSheetId="0">'AUDIT'!$A$1:$M$188</definedName>
    <definedName name="_xlnm.Print_Area" localSheetId="1">'Days1'!$A$1:$U$23</definedName>
    <definedName name="_xlnm.Print_Area" localSheetId="2">'Schools'!$A$1:$I$118</definedName>
    <definedName name="_xlnm.Print_Titles" localSheetId="0">'AUDIT'!$1:$2</definedName>
    <definedName name="_xlnm.Print_Titles" localSheetId="2">'Schools'!$1:$1</definedName>
  </definedNames>
  <calcPr fullCalcOnLoad="1"/>
</workbook>
</file>

<file path=xl/comments1.xml><?xml version="1.0" encoding="utf-8"?>
<comments xmlns="http://schemas.openxmlformats.org/spreadsheetml/2006/main">
  <authors>
    <author>Amey West Berkshire</author>
  </authors>
  <commentList>
    <comment ref="D11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D11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D9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C6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Done 2005/6</t>
        </r>
      </text>
    </comment>
    <comment ref="C162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issued Nov 2005</t>
        </r>
      </text>
    </comment>
    <comment ref="C72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Dec 2004</t>
        </r>
      </text>
    </comment>
    <comment ref="C6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1999</t>
        </r>
      </text>
    </comment>
    <comment ref="C6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Programme 2005/6</t>
        </r>
      </text>
    </comment>
    <comment ref="C13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2004/5</t>
        </r>
      </text>
    </comment>
    <comment ref="C13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2005/6</t>
        </r>
      </text>
    </comment>
    <comment ref="C14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2005/6</t>
        </r>
      </text>
    </comment>
    <comment ref="C14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To review external provision of Dom Care (LD/MH/ELD/PCT) </t>
        </r>
      </text>
    </comment>
    <comment ref="C17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4th qtr - not yet in operation</t>
        </r>
      </text>
    </comment>
    <comment ref="C10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Monies for relaesing teachers to Unions:  Denefield, Park House, Trinity, Shaw cum Donnington, John Rankin Jnr</t>
        </r>
      </text>
    </comment>
    <comment ref="C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to cover cash offices/library site visits - from 7/8 spot checks on libraries ?
</t>
        </r>
      </text>
    </comment>
    <comment ref="C12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Amey West Berkshire:
Broken down in chunks to cover specific elements - elements not yet identified</t>
        </r>
      </text>
    </comment>
    <comment ref="C12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Do not cover - external assessment for compliance with legislation
</t>
        </r>
      </text>
    </comment>
    <comment ref="G3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B/f from 6/7</t>
        </r>
      </text>
    </comment>
    <comment ref="C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cover SWF monies
</t>
        </r>
      </text>
    </comment>
    <comment ref="I5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from 2008/9</t>
        </r>
      </text>
    </comment>
    <comment ref="H152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from 07/8</t>
        </r>
      </text>
    </comment>
    <comment ref="G11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from 2006/7</t>
        </r>
      </text>
    </comment>
    <comment ref="F16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10 days - deleted as now computerised centrally</t>
        </r>
      </text>
    </comment>
    <comment ref="G17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from 2006/7</t>
        </r>
      </text>
    </comment>
    <comment ref="H11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moved from 2007/8</t>
        </r>
      </text>
    </comment>
    <comment ref="G4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bfwd 2008/9 inc PSA2</t>
        </r>
      </text>
    </comment>
    <comment ref="H5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from 2007/8</t>
        </r>
      </text>
    </comment>
    <comment ref="G9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from 2006/7</t>
        </r>
      </text>
    </comment>
    <comment ref="C13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(To cover inventory - disposals and replacement scheme)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Amey West Berkshire:
3rd/4th qtr - discuss with Tom before drafting TOR (bear in mind best control would be   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Not an audit - to assist RM when attending SMTs to give advice on controls etc  </t>
        </r>
      </text>
    </comment>
    <comment ref="C8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Already identfied that there is an issue with financial admin standard at all estabs - check with Accountancy/Service Mangaers if any work has been done in this area - postpone any audits until standards have been set/implemented.</t>
        </r>
      </text>
    </comment>
    <comment ref="G12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Cover early in the year, look at the service side, not the Housing side.</t>
        </r>
      </text>
    </comment>
    <comment ref="H7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Across the Directorate
</t>
        </r>
      </text>
    </comment>
    <comment ref="G14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Greenfields</t>
        </r>
      </text>
    </comment>
    <comment ref="G125" authorId="0">
      <text>
        <r>
          <rPr>
            <b/>
            <sz val="8"/>
            <rFont val="Tahoma"/>
            <family val="0"/>
          </rPr>
          <t>Amey West Berkshire: Cover near end of year</t>
        </r>
        <r>
          <rPr>
            <sz val="8"/>
            <rFont val="Tahoma"/>
            <family val="0"/>
          </rPr>
          <t xml:space="preserve">
Function has come in-house, also look at Homeless appeals (not many of them, but processes not fully established).  </t>
        </r>
      </text>
    </comment>
    <comment ref="G9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cover 3rd or 4th qtr</t>
        </r>
      </text>
    </comment>
    <comment ref="C21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Afrred with AC that sample checks would be o.k. each year, timed so that they can use our work in the Final Accounts - need a full system review some stage - last undertaken 2006/7 </t>
        </r>
      </text>
    </comment>
    <comment ref="H2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Cvoer at Contruction phase, or leave until the facility is in operation</t>
        </r>
      </text>
    </comment>
    <comment ref="G17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3rd or 4th qtr</t>
        </r>
      </text>
    </comment>
    <comment ref="G15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Cover in the Autumn</t>
        </r>
      </text>
    </comment>
    <comment ref="G5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Discuss scope with HOS before issuing TOR</t>
        </r>
      </text>
    </comment>
    <comment ref="G3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B/f from 2006/7 - Pick up in the 2nd or 3rd qtr - delayed due to service restructure</t>
        </r>
      </text>
    </comment>
    <comment ref="G12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To be covered in 1st qtr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Amey West Berkshire</author>
  </authors>
  <commentList>
    <comment ref="M31" authorId="0">
      <text>
        <r>
          <rPr>
            <sz val="8"/>
            <rFont val="Tahoma"/>
            <family val="0"/>
          </rPr>
          <t>H Taylor:
FO was also introduced to Web tool but it was not completed at the time.</t>
        </r>
      </text>
    </comment>
    <comment ref="A62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New school merging of </t>
        </r>
      </text>
    </comment>
    <comment ref="E110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moved back from 06/07 - PRUs being restructured re governance and move to Agresso</t>
        </r>
      </text>
    </comment>
    <comment ref="P62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New school merging of </t>
        </r>
      </text>
    </comment>
    <comment ref="R110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moved back from 06/07 - PRUs being restructured re governance and move to Agresso</t>
        </r>
      </text>
    </comment>
    <comment ref="P64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FORMALLY SEPARATE INFANT AND JUNIOR</t>
        </r>
      </text>
    </comment>
    <comment ref="S111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moved back from 2007/8</t>
        </r>
      </text>
    </comment>
  </commentList>
</comments>
</file>

<file path=xl/sharedStrings.xml><?xml version="1.0" encoding="utf-8"?>
<sst xmlns="http://schemas.openxmlformats.org/spreadsheetml/2006/main" count="1737" uniqueCount="659">
  <si>
    <t>2005-06</t>
  </si>
  <si>
    <t>2006-07</t>
  </si>
  <si>
    <t>2007-08</t>
  </si>
  <si>
    <t>2008-09</t>
  </si>
  <si>
    <t>High</t>
  </si>
  <si>
    <t>Medium</t>
  </si>
  <si>
    <t xml:space="preserve"> </t>
  </si>
  <si>
    <t>Low</t>
  </si>
  <si>
    <t>total</t>
  </si>
  <si>
    <t>Total</t>
  </si>
  <si>
    <t>low</t>
  </si>
  <si>
    <t>Supporting People</t>
  </si>
  <si>
    <t>Building Control</t>
  </si>
  <si>
    <t>Emergency Planning</t>
  </si>
  <si>
    <t>Archaeology</t>
  </si>
  <si>
    <t>Training</t>
  </si>
  <si>
    <t>Secondary Schools</t>
  </si>
  <si>
    <t>Primary Schools</t>
  </si>
  <si>
    <t>Special Schools</t>
  </si>
  <si>
    <t>SCHOOL NAME</t>
  </si>
  <si>
    <t xml:space="preserve">Risk </t>
  </si>
  <si>
    <t>Totals</t>
  </si>
  <si>
    <t>ALDERMASTON CE</t>
  </si>
  <si>
    <t>BASILDON</t>
  </si>
  <si>
    <t>BEEDON CE</t>
  </si>
  <si>
    <t>BEENHAM</t>
  </si>
  <si>
    <t>BIRCH COPSE</t>
  </si>
  <si>
    <t>BRADFIELD CE</t>
  </si>
  <si>
    <t>BRIGHTWALTON CE</t>
  </si>
  <si>
    <t>BRIMPTON CE</t>
  </si>
  <si>
    <t>BUCKLEBURY CE</t>
  </si>
  <si>
    <t>BURGHFIELD ST MARY'S</t>
  </si>
  <si>
    <t>CALCOT INFANT</t>
  </si>
  <si>
    <t>CALCOT JUNIOR</t>
  </si>
  <si>
    <t>CHADDLEWORTH ST ANDREW'S</t>
  </si>
  <si>
    <t>CHIEVELEY</t>
  </si>
  <si>
    <t>COMPTON CE</t>
  </si>
  <si>
    <t>CURRIDGE</t>
  </si>
  <si>
    <t>DOWNSWAY</t>
  </si>
  <si>
    <t>DUNSTON PARK INFANT</t>
  </si>
  <si>
    <t>ENBORNE CE</t>
  </si>
  <si>
    <t>ENGLEFIELD CE</t>
  </si>
  <si>
    <t>FALKLAND</t>
  </si>
  <si>
    <t>FIR TREE</t>
  </si>
  <si>
    <t>FRANCIS BAILY</t>
  </si>
  <si>
    <t>GARLAND JUNIOR</t>
  </si>
  <si>
    <t>GREENHAM COURT</t>
  </si>
  <si>
    <t>HAMPSTEAD NORREYS</t>
  </si>
  <si>
    <t>HERMITAGE</t>
  </si>
  <si>
    <t>HUNGERFORD</t>
  </si>
  <si>
    <t>INKPEN</t>
  </si>
  <si>
    <t>JOHN RANKIN INFANT</t>
  </si>
  <si>
    <t>JOHN RANKIN JUNIOR</t>
  </si>
  <si>
    <t>KENNET VALLEY</t>
  </si>
  <si>
    <t>KINTBURY ST MARY'S</t>
  </si>
  <si>
    <t>LAMBOURN CE</t>
  </si>
  <si>
    <t>LONG LANE</t>
  </si>
  <si>
    <t>MRS BLANDS INFANT</t>
  </si>
  <si>
    <t>PANGBOURNE</t>
  </si>
  <si>
    <t>PARSONS DOWN INFANT</t>
  </si>
  <si>
    <t>PARSONS DOWN JUNIOR</t>
  </si>
  <si>
    <t>PURLEY CE INFANT</t>
  </si>
  <si>
    <t>ROBERT SANDILANDS</t>
  </si>
  <si>
    <t>SHAW-CUM-DONNINGTON</t>
  </si>
  <si>
    <t>SHEFFORD CE</t>
  </si>
  <si>
    <t>SPEENHAMLAND</t>
  </si>
  <si>
    <t>SPRINGFIELD</t>
  </si>
  <si>
    <t>SPURCROFT</t>
  </si>
  <si>
    <t>ST FINIAN'S RC</t>
  </si>
  <si>
    <t>ST JOHN THE EVANGELIST</t>
  </si>
  <si>
    <t>ST JOSEPHS RC</t>
  </si>
  <si>
    <t>ST MARK'S CE</t>
  </si>
  <si>
    <t>ST MARY'S CE JUNIOR (3058)</t>
  </si>
  <si>
    <t>ST MARY'S Mortimer (3042)</t>
  </si>
  <si>
    <t>ST PAULS</t>
  </si>
  <si>
    <t>STOCKCROSS</t>
  </si>
  <si>
    <t>STREATLEY CE</t>
  </si>
  <si>
    <t>SULHAMPSTEAD &amp; UFTON NERVET</t>
  </si>
  <si>
    <t>THE ILSLEYS</t>
  </si>
  <si>
    <t>THEALE CE</t>
  </si>
  <si>
    <t>WELFORD &amp; WICKHAM</t>
  </si>
  <si>
    <t>WESTWOOD FARM INFANT</t>
  </si>
  <si>
    <t>WESTWOOD FARM JUNIOR</t>
  </si>
  <si>
    <t>WHITELANDS PARK</t>
  </si>
  <si>
    <t>WINCHCOMBE INFANT</t>
  </si>
  <si>
    <t>WINCHCOMBE JUNIOR</t>
  </si>
  <si>
    <t>WOOLHAMPTON</t>
  </si>
  <si>
    <t>YATTENDON</t>
  </si>
  <si>
    <t>Total Primary Schools</t>
  </si>
  <si>
    <t>JOHN O'GAUNT</t>
  </si>
  <si>
    <t>KENNET</t>
  </si>
  <si>
    <t>LITTLEHEATH</t>
  </si>
  <si>
    <t>PARK HOUSE</t>
  </si>
  <si>
    <t xml:space="preserve">TRINITY </t>
  </si>
  <si>
    <t>THE WILLINK</t>
  </si>
  <si>
    <t>THEALE GREEN</t>
  </si>
  <si>
    <t>Richard Smith</t>
  </si>
  <si>
    <t>ST BARTHOLEMEWS</t>
  </si>
  <si>
    <t>THE DOWNS</t>
  </si>
  <si>
    <t>DENEFIELD</t>
  </si>
  <si>
    <t>Total Secondary Schools</t>
  </si>
  <si>
    <t>BROOKFIELDS</t>
  </si>
  <si>
    <t>THE CASTLE</t>
  </si>
  <si>
    <t>Total Special Schools</t>
  </si>
  <si>
    <t>Nurseries</t>
  </si>
  <si>
    <t>CHURCH CROFT</t>
  </si>
  <si>
    <t>VICTORIA PARK</t>
  </si>
  <si>
    <t>Total Nurseries</t>
  </si>
  <si>
    <t>Total all establishments</t>
  </si>
  <si>
    <t>Call off and WEB visits</t>
  </si>
  <si>
    <t>2009-10</t>
  </si>
  <si>
    <t>ip</t>
  </si>
  <si>
    <t>jg</t>
  </si>
  <si>
    <t>sr</t>
  </si>
  <si>
    <t>rp</t>
  </si>
  <si>
    <t>mt</t>
  </si>
  <si>
    <t>sc</t>
  </si>
  <si>
    <t>days</t>
  </si>
  <si>
    <t>No. of Days Per Annum</t>
  </si>
  <si>
    <t>Total Weekend days</t>
  </si>
  <si>
    <t>Total Staff Days</t>
  </si>
  <si>
    <t>Statutory Leave</t>
  </si>
  <si>
    <t>Annual Leave</t>
  </si>
  <si>
    <t>Special Leave</t>
  </si>
  <si>
    <t>Sick Absence</t>
  </si>
  <si>
    <t>Vacancies</t>
  </si>
  <si>
    <t>Total Non Productive</t>
  </si>
  <si>
    <t>Performance Management</t>
  </si>
  <si>
    <t>Total Management and Training</t>
  </si>
  <si>
    <t>Total Chargeable Days</t>
  </si>
  <si>
    <t>last full visit</t>
  </si>
  <si>
    <t>systems audit</t>
  </si>
  <si>
    <t>Web visit</t>
  </si>
  <si>
    <t>FINANCE OFFICER</t>
  </si>
  <si>
    <t>visit</t>
  </si>
  <si>
    <t>03/04</t>
  </si>
  <si>
    <t>Jane Bell</t>
  </si>
  <si>
    <t>00/01</t>
  </si>
  <si>
    <t>Carol Collins</t>
  </si>
  <si>
    <t xml:space="preserve">Lesley Garner </t>
  </si>
  <si>
    <t>Maggie Mitchell</t>
  </si>
  <si>
    <t xml:space="preserve">Jackie Davis </t>
  </si>
  <si>
    <t>01/02</t>
  </si>
  <si>
    <t>Wendy Dance</t>
  </si>
  <si>
    <t>99/00</t>
  </si>
  <si>
    <t>Sue Cownley</t>
  </si>
  <si>
    <t>Kim Hodgson</t>
  </si>
  <si>
    <t>Jackie Sadler</t>
  </si>
  <si>
    <t>Bursar supply</t>
  </si>
  <si>
    <t>23/9/98</t>
  </si>
  <si>
    <t>Diane Donaldson</t>
  </si>
  <si>
    <t>Sue Duggan</t>
  </si>
  <si>
    <t>Joy Appleton</t>
  </si>
  <si>
    <t>Jan Clarke</t>
  </si>
  <si>
    <t>Gillian Warwick</t>
  </si>
  <si>
    <t>21/10/98</t>
  </si>
  <si>
    <t>Mary Wearn</t>
  </si>
  <si>
    <t>Ann Hatchett</t>
  </si>
  <si>
    <t>16/9/98</t>
  </si>
  <si>
    <t>Ann Farr</t>
  </si>
  <si>
    <t>Catherine Morrison</t>
  </si>
  <si>
    <t>Julia Kidd</t>
  </si>
  <si>
    <t>Jan McGahan</t>
  </si>
  <si>
    <t>Mrs Keep</t>
  </si>
  <si>
    <t>Rosie Bass</t>
  </si>
  <si>
    <t>17/9/98</t>
  </si>
  <si>
    <t>Sandra Hunt</t>
  </si>
  <si>
    <t>Barbara Garnsworthy</t>
  </si>
  <si>
    <t>98/99</t>
  </si>
  <si>
    <t xml:space="preserve">Val Coombs </t>
  </si>
  <si>
    <t>Liz Hayes</t>
  </si>
  <si>
    <t>Follow up</t>
  </si>
  <si>
    <t>13/11/98</t>
  </si>
  <si>
    <t>Pam Wilson</t>
  </si>
  <si>
    <t>Wendy Randall</t>
  </si>
  <si>
    <t>Julie Hill</t>
  </si>
  <si>
    <t>Lorraine Stanford</t>
  </si>
  <si>
    <t>Josie Bartter</t>
  </si>
  <si>
    <t>Janet Mitchell</t>
  </si>
  <si>
    <t>20/10/98</t>
  </si>
  <si>
    <t>Jo Hutchings</t>
  </si>
  <si>
    <t>Jenny Moir</t>
  </si>
  <si>
    <t>03'04</t>
  </si>
  <si>
    <t>George Brown</t>
  </si>
  <si>
    <t>Ann Hunter</t>
  </si>
  <si>
    <t>Elaine Fletcher</t>
  </si>
  <si>
    <t>Peggy Greenway</t>
  </si>
  <si>
    <t>15/9/98</t>
  </si>
  <si>
    <t>Julia Wyard</t>
  </si>
  <si>
    <t>Juanita Brown</t>
  </si>
  <si>
    <t>Barbara Major</t>
  </si>
  <si>
    <t xml:space="preserve">Maureen Long </t>
  </si>
  <si>
    <t>Barbara Hill</t>
  </si>
  <si>
    <t>Marilyn Britt</t>
  </si>
  <si>
    <t>Roz Haynes</t>
  </si>
  <si>
    <t xml:space="preserve">Lyn Wells </t>
  </si>
  <si>
    <t>Sue White</t>
  </si>
  <si>
    <t>Lesley Stanbury</t>
  </si>
  <si>
    <t xml:space="preserve">Jane Murray </t>
  </si>
  <si>
    <t>Mrs A. McDonnell</t>
  </si>
  <si>
    <t>Avril Duffy</t>
  </si>
  <si>
    <t>Mrs Stanbrook</t>
  </si>
  <si>
    <t>Freya Hampton</t>
  </si>
  <si>
    <t>Helen Pearce</t>
  </si>
  <si>
    <t>Julie Parkes-Bowen</t>
  </si>
  <si>
    <t>Carol Pope</t>
  </si>
  <si>
    <t>24/9/98</t>
  </si>
  <si>
    <t xml:space="preserve">Karen </t>
  </si>
  <si>
    <t>Chris Silver</t>
  </si>
  <si>
    <t>Jenny Reeve</t>
  </si>
  <si>
    <t>Angela Cavell</t>
  </si>
  <si>
    <t>Janice Christie</t>
  </si>
  <si>
    <t>Sue Lockwood</t>
  </si>
  <si>
    <t>Debra Goodsell</t>
  </si>
  <si>
    <t>Pam Vaughan</t>
  </si>
  <si>
    <t>02/03</t>
  </si>
  <si>
    <t>John Garland</t>
  </si>
  <si>
    <t>Carol Cook</t>
  </si>
  <si>
    <t>Karen John</t>
  </si>
  <si>
    <t>Sue Peters</t>
  </si>
  <si>
    <t>Stella Sunnerton</t>
  </si>
  <si>
    <t xml:space="preserve"> High</t>
  </si>
  <si>
    <t>Mary Harris</t>
  </si>
  <si>
    <t>Pupil Referral Units</t>
  </si>
  <si>
    <t>PRIORY</t>
  </si>
  <si>
    <t>BADGERS HILL</t>
  </si>
  <si>
    <t>BRIDGEWAY</t>
  </si>
  <si>
    <t>Total PRUs</t>
  </si>
  <si>
    <t>Sue Jones</t>
  </si>
  <si>
    <t>ST JOHN'S CE INFANT (Mortimer)</t>
  </si>
  <si>
    <t xml:space="preserve">ST NICOLAS CE </t>
  </si>
  <si>
    <t>THE Quay</t>
  </si>
  <si>
    <t>04/05</t>
  </si>
  <si>
    <t>xx</t>
  </si>
  <si>
    <t>Business Continuity Planning</t>
  </si>
  <si>
    <t>Key risks to be covered</t>
  </si>
  <si>
    <t>SR</t>
  </si>
  <si>
    <t>KFS</t>
  </si>
  <si>
    <t>AFW</t>
  </si>
  <si>
    <t>ACW</t>
  </si>
  <si>
    <t>OR</t>
  </si>
  <si>
    <t>VFM</t>
  </si>
  <si>
    <t>Capital planning / programme</t>
  </si>
  <si>
    <t xml:space="preserve">Registrars Service </t>
  </si>
  <si>
    <t>Legal Services</t>
  </si>
  <si>
    <t>Child Care Lawyers</t>
  </si>
  <si>
    <t>Electoral Services</t>
  </si>
  <si>
    <t>Partnership development</t>
  </si>
  <si>
    <t>Members expenses</t>
  </si>
  <si>
    <t>Complaints / Code of Conduct</t>
  </si>
  <si>
    <t>Income collection - spot checks</t>
  </si>
  <si>
    <t>Petty Cash Imprest Accounts - spot checks</t>
  </si>
  <si>
    <t>Data Protection / Freedom of Information</t>
  </si>
  <si>
    <t>Libraries Internet use</t>
  </si>
  <si>
    <t>Libraries Purchasing/stock control</t>
  </si>
  <si>
    <t>Libraries Income</t>
  </si>
  <si>
    <t>Agency Staff</t>
  </si>
  <si>
    <t>Homelessness</t>
  </si>
  <si>
    <t>Day centres (3)</t>
  </si>
  <si>
    <t>Housing Strategy</t>
  </si>
  <si>
    <t>Direct Payments</t>
  </si>
  <si>
    <t>Residential Homes - Elderly (4)</t>
  </si>
  <si>
    <t xml:space="preserve">Day care centres (5) </t>
  </si>
  <si>
    <t>Purchasing Care - Residential</t>
  </si>
  <si>
    <t>Assessment &amp; collection of contributions</t>
  </si>
  <si>
    <t>Residents Property (Receivership)</t>
  </si>
  <si>
    <t>Contract Management (Care)</t>
  </si>
  <si>
    <t>Nature Discovery Centre</t>
  </si>
  <si>
    <t>Grounds Maintenance Con.</t>
  </si>
  <si>
    <t>Structural Maintenance / Engineering</t>
  </si>
  <si>
    <t>Traffic Management</t>
  </si>
  <si>
    <t>Winter Maintenance (contract)</t>
  </si>
  <si>
    <t>Home to School Transport / CRB checks</t>
  </si>
  <si>
    <t>Electrical (including Street Lighting)</t>
  </si>
  <si>
    <t>Street Naming/numbering</t>
  </si>
  <si>
    <t>Car Parks</t>
  </si>
  <si>
    <t>Enforcement</t>
  </si>
  <si>
    <t>Development   Control</t>
  </si>
  <si>
    <t>Transport Strategy</t>
  </si>
  <si>
    <t>Health and Safety</t>
  </si>
  <si>
    <t>Purchase/Disposal of samples</t>
  </si>
  <si>
    <t xml:space="preserve">     </t>
  </si>
  <si>
    <t>Education Psychologist Service</t>
  </si>
  <si>
    <t>Secondary Schools (10)</t>
  </si>
  <si>
    <t>Primary Schools (68)</t>
  </si>
  <si>
    <t>Formula funding</t>
  </si>
  <si>
    <t>PLASC (80 schools)</t>
  </si>
  <si>
    <t>Student Loans/ Grants</t>
  </si>
  <si>
    <t>Special Needs  Recoupment</t>
  </si>
  <si>
    <t>School  admissions policy</t>
  </si>
  <si>
    <t>Home to School Transport Entitlement</t>
  </si>
  <si>
    <t>School Meals Contract</t>
  </si>
  <si>
    <t>Nursery Schools (2)</t>
  </si>
  <si>
    <t>Special Schools (2)</t>
  </si>
  <si>
    <t>Pupil referral units (4)(1 per year)</t>
  </si>
  <si>
    <t>Central Administration - Childcare Grant</t>
  </si>
  <si>
    <t>Nursery Provision (multiple)</t>
  </si>
  <si>
    <t>Special Needs Assessment &amp; Statementing</t>
  </si>
  <si>
    <t>Home Tuition</t>
  </si>
  <si>
    <t>Resource Units (7)</t>
  </si>
  <si>
    <t>Adult Education</t>
  </si>
  <si>
    <t>Castlecroft</t>
  </si>
  <si>
    <t>Assessment of Need</t>
  </si>
  <si>
    <t xml:space="preserve">Family Support Service(to include respite purchase)  </t>
  </si>
  <si>
    <t>Foster Care</t>
  </si>
  <si>
    <t>Foster Care Recruitment</t>
  </si>
  <si>
    <t>Adoption - Recruitment, Assessment, Training</t>
  </si>
  <si>
    <t>Payment of Carers</t>
  </si>
  <si>
    <t>Unaccompanied Children - Asylum</t>
  </si>
  <si>
    <t>York House - Family Resource Team</t>
  </si>
  <si>
    <t>Youth Services (6)</t>
  </si>
  <si>
    <t>Leisure Centre Management</t>
  </si>
  <si>
    <t>Sports Centres (3)</t>
  </si>
  <si>
    <t>Museums (1)</t>
  </si>
  <si>
    <t xml:space="preserve">Area Teams (2 teams) </t>
  </si>
  <si>
    <t>Tourist Information Centre</t>
  </si>
  <si>
    <t>Adventure Dolphin &amp; Outdoor Youth Activity</t>
  </si>
  <si>
    <t>F</t>
  </si>
  <si>
    <t>Payroll / PAYE (managed Audit)</t>
  </si>
  <si>
    <t>NFI Payroll Investigation work</t>
  </si>
  <si>
    <t>Car Loans &amp; Car Leasing</t>
  </si>
  <si>
    <t>Travel and Subsistence</t>
  </si>
  <si>
    <t>VAT</t>
  </si>
  <si>
    <t>NFI Benefits Investigation work</t>
  </si>
  <si>
    <t>Land Charges</t>
  </si>
  <si>
    <t>Insurance</t>
  </si>
  <si>
    <t>Commercial Rents</t>
  </si>
  <si>
    <t>Asset management</t>
  </si>
  <si>
    <t>Building Maintenance</t>
  </si>
  <si>
    <t>Facilities Management</t>
  </si>
  <si>
    <t>Project Management</t>
  </si>
  <si>
    <t>Print Unit</t>
  </si>
  <si>
    <t>Ensure compliance with external requirements</t>
  </si>
  <si>
    <t>Change control Management</t>
  </si>
  <si>
    <t>Ensure continuous service</t>
  </si>
  <si>
    <t>Ensure systems security</t>
  </si>
  <si>
    <t>Manage problems and incidents (help desk)</t>
  </si>
  <si>
    <t>Manage data (File controls)</t>
  </si>
  <si>
    <t>EDI</t>
  </si>
  <si>
    <t>Recruitment (process)</t>
  </si>
  <si>
    <t>Absence Management</t>
  </si>
  <si>
    <t>Child Protection in Schools</t>
  </si>
  <si>
    <t>Offsite Activities</t>
  </si>
  <si>
    <t>Accounts Payable (managed audit)</t>
  </si>
  <si>
    <t>Accounts Receivable (managed audit)</t>
  </si>
  <si>
    <t>Intermediate Care - Pooled budget</t>
  </si>
  <si>
    <t>O/T - Equipment - pooled budget</t>
  </si>
  <si>
    <t>Extended Schools / After Schools Clubs</t>
  </si>
  <si>
    <t>MTFS</t>
  </si>
  <si>
    <t>Treasury Management (managed audit)</t>
  </si>
  <si>
    <t>General Ledger (managed audit)</t>
  </si>
  <si>
    <t>National Non-domestic Rates (managed audit)</t>
  </si>
  <si>
    <t>Housing Benefits (managed audit)</t>
  </si>
  <si>
    <t>Council Tax (managed audit)</t>
  </si>
  <si>
    <t>I.T. Strategy</t>
  </si>
  <si>
    <t>Highway Maintenance ( Highways &amp; patrol)</t>
  </si>
  <si>
    <t>Service Planning</t>
  </si>
  <si>
    <t>Service Delivery / intervention / CPA</t>
  </si>
  <si>
    <t>Preparation of the audit plan</t>
  </si>
  <si>
    <t>Monitoring the audit plan</t>
  </si>
  <si>
    <t>SIC/Risk Management work</t>
  </si>
  <si>
    <t>External Professional Liaison</t>
  </si>
  <si>
    <t>Audit Advice</t>
  </si>
  <si>
    <t>Governance and Audit Committee updates</t>
  </si>
  <si>
    <t>Contingencies</t>
  </si>
  <si>
    <t>Recession / Downturn in economy</t>
  </si>
  <si>
    <t>Legal obligations / service delivery</t>
  </si>
  <si>
    <t>Bank Reconciliation</t>
  </si>
  <si>
    <t>Use of Consultants</t>
  </si>
  <si>
    <t>Contract letting</t>
  </si>
  <si>
    <t>Contract monitoring</t>
  </si>
  <si>
    <t>Assessment/Purchase of Care - Respite</t>
  </si>
  <si>
    <t>Assessment/Purchase of Care - Residential</t>
  </si>
  <si>
    <t>Assessment of needs/Purchase of care - Home Care</t>
  </si>
  <si>
    <t>Developer contributions</t>
  </si>
  <si>
    <t>a) Ghost employees set up  b) Inaccurate payments made  c) Inaccurate deductions made</t>
  </si>
  <si>
    <t>a) Targets not achieved  b) Governance framework not in place  c) ineffective communication between parties</t>
  </si>
  <si>
    <t xml:space="preserve">a) Non-compliance with Contract rules of Procedure  b)  Non compliance with EU legislation  c)  Corruption </t>
  </si>
  <si>
    <t>a)  Non-compliance with Contract rules of Procedure  b) Contract spec not met  c) Contract costs exceeded</t>
  </si>
  <si>
    <t>a)  Staff not being managed consistently/to the Council's standards required standards  b) New managers not being aware of the required standards and related procedures</t>
  </si>
  <si>
    <t>a)  Inappropriate transactions processed through the bank  b) Inaccurate year end accounts  c)  Qualified opinion from External Auditors</t>
  </si>
  <si>
    <t>a)  Fined by the Inland Revenue  b) Inappropriate people being appointed   c)  Insufficient budget available to meet the consultants costs  d)  Scope of work not clearly defined -  work not completed on time/to required standard</t>
  </si>
  <si>
    <t>a)  Non compliance with CPA requirements  b)  Ineffective framework for SIC reporting</t>
  </si>
  <si>
    <t xml:space="preserve">a)   Council's sickness policy not being adhered to  b)  Inaccurate information for performance management </t>
  </si>
  <si>
    <t>a)  Theft/Fraud</t>
  </si>
  <si>
    <t xml:space="preserve">a)  Fraudulent claims b) Inaccurate payments     </t>
  </si>
  <si>
    <t xml:space="preserve">a)  Inaccurate payroll deductions b)  Non compliance with Inland Revenue requirements    </t>
  </si>
  <si>
    <t>Cash Office</t>
  </si>
  <si>
    <t xml:space="preserve">High </t>
  </si>
  <si>
    <t xml:space="preserve">a)  Non compliance with Legislation  b)  Service targets not achieved </t>
  </si>
  <si>
    <t>Audit Follow-ups</t>
  </si>
  <si>
    <t>a)  Non compliance with H&amp;S Legislation - legal action/penalties</t>
  </si>
  <si>
    <t xml:space="preserve">Medium </t>
  </si>
  <si>
    <t>a)  Inappropriate suppliers used  b)  Inefficient purchasing practices (Gershon)</t>
  </si>
  <si>
    <t xml:space="preserve">a)  Non compliance with Customs and Excise requirements - financial penalties   </t>
  </si>
  <si>
    <t xml:space="preserve">a) Inappropriate/fraudulent payments  b)  budgets exceeded  </t>
  </si>
  <si>
    <t xml:space="preserve">a)  Council's cashflow affected  b)  Income not maximised     </t>
  </si>
  <si>
    <t xml:space="preserve">a)  Non compliance with legislation  b)  Income collection not maximised c)  Accounts qualified </t>
  </si>
  <si>
    <t xml:space="preserve">a)  Non compliance with legislation b)  Income collection not effective </t>
  </si>
  <si>
    <t xml:space="preserve">a)  Inaccurate information for management decisions  b)  Budgets exceeded  c)  Qualified accounts </t>
  </si>
  <si>
    <t>a)  Non compliance with accounting standards  b)  Qualified Accounts</t>
  </si>
  <si>
    <t xml:space="preserve">a)  Council's financial targets are not realised  b) Budget pressures  c)  Increases in Council Tax    </t>
  </si>
  <si>
    <t xml:space="preserve">a)  Non compliance with legislation (software licenses)  </t>
  </si>
  <si>
    <t xml:space="preserve">a)  Inappropriate assessment of uninsured losses  b)  inaccurate claims record for management information   </t>
  </si>
  <si>
    <t xml:space="preserve">a)  Systems do not meet business/user needs  b)  Escalation of costs/time to resolve system issues </t>
  </si>
  <si>
    <t>a)  Inaccurate/lost data</t>
  </si>
  <si>
    <t>a)  Inaccurate/inappropriate electronic transactions</t>
  </si>
  <si>
    <t>Establishment review - key risks - income not maximised/expenditure not being effectively managed</t>
  </si>
  <si>
    <t>a)  Contract specification is not met  b)  Inappropriate/inaccurate payments could be made</t>
  </si>
  <si>
    <t xml:space="preserve">Waste Management and disposal PFI </t>
  </si>
  <si>
    <t>a)  Non compliance with legislation  b)  No Standard approach for dealing with requests  c)  Adequate records not maintained of requests/responses</t>
  </si>
  <si>
    <t xml:space="preserve">a)  Inappropriate websites accessed - reputational damage/Council could be fined/complaints made from public  </t>
  </si>
  <si>
    <t xml:space="preserve">a) Loss of stock is not reimbursed, resulting in additional expenditure b)  Income collection not maximised </t>
  </si>
  <si>
    <t>a)  Budgets overspent  b)  Inaccurate financial information for management decisions  c)  Stock may be misappropriated  d)  Purchasing arrangements are not cost effective</t>
  </si>
  <si>
    <t xml:space="preserve">a)  Inappropriate cashflow decisions - income not maximised  b)  Legislation/Internal polices not complied with  </t>
  </si>
  <si>
    <t xml:space="preserve">a)  Ineffective project management - budgets exceeded/deadlines exceeded/outcome does not meet client needs </t>
  </si>
  <si>
    <t xml:space="preserve">a)  Legislation is not adhered to b)  Inappropriate care packages  c) Budgets could be overspent </t>
  </si>
  <si>
    <t>Assessment of Needs/Purchase of Care - (MH/LD)</t>
  </si>
  <si>
    <t>Establishment reviews - key risks - budgetary control/appropriateness of expenditure</t>
  </si>
  <si>
    <t>Fairer Charging Policy</t>
  </si>
  <si>
    <t xml:space="preserve">a)  Non compliance with legislation/Council's policy  b) Inaccurate charges calculated c)  Ineffective income collection/recovery procedures   </t>
  </si>
  <si>
    <t xml:space="preserve">a)  Ineffective governance/communication between parties  b)  Effectiveness of  arrangement not monitored - objectives not achieved/budgets exceeded </t>
  </si>
  <si>
    <t>a)  Care provision not formalised/not monitored - escalation of costs/ care standards not met  b)  Service unaware of number/value of contracts</t>
  </si>
  <si>
    <t xml:space="preserve">a)  Inappropriate people could be appointed - risk to client b)  Budgets could be exceeded   c)  Standards of service required not met </t>
  </si>
  <si>
    <t xml:space="preserve">a)  Planning Legislation is not adhered to b) Management information is not up-to-date/accurate </t>
  </si>
  <si>
    <t xml:space="preserve">a)  Planning Legislation is not adhered to b) Government targets are not met  c) Corruption  d)  Income is not maximised    </t>
  </si>
  <si>
    <t xml:space="preserve">a)  Planning Legislation is not adhered to b) Corruption  c)  Income is not maximised    </t>
  </si>
  <si>
    <t>a)  Planning legislation is not adhered to  b) Income is not maximised</t>
  </si>
  <si>
    <t xml:space="preserve">a)  Non compliance with Legislation  b)  Ineffective income collection   </t>
  </si>
  <si>
    <t xml:space="preserve">a)  Non compliance with Legislation  b)  Customer complaints </t>
  </si>
  <si>
    <t>a)  Contingency arrangements not in place/not effective - impact on ability to provide services b)  Lack of compliance with legislation</t>
  </si>
  <si>
    <t xml:space="preserve">a)  Inaccurate processing of income - affecting cash flow decisions b) Fraud/theft  c) Accounts could be qualified   </t>
  </si>
  <si>
    <t>a) Non compliance with legislation  b) Inaccurate/inappropriate payments made  c)  Accounts qualified</t>
  </si>
  <si>
    <t xml:space="preserve">a)  Non compliance with legislation  b)  Inaccurate calculation of contribution to pool  c) Qualified accounts </t>
  </si>
  <si>
    <t xml:space="preserve">a)  Inefficient operations  b)  Delivery targets not met </t>
  </si>
  <si>
    <t xml:space="preserve">a)  Inappropriate changes  b)  Changes do not meet the needs of users  c)  Changes not operationally effective </t>
  </si>
  <si>
    <t xml:space="preserve">a)  Does not meet changing needs of the organisation  b)  Progress not measured/monitored - objectives not achieved </t>
  </si>
  <si>
    <t>Project Management (IT investment)</t>
  </si>
  <si>
    <t>Post Implementation Reviews (IT investment)</t>
  </si>
  <si>
    <t xml:space="preserve">a)  Systems do not meet business/user needs  b)  Escalation of costs/time to implement </t>
  </si>
  <si>
    <t>a)  Unauthorised access to data - data could be amended/destroyed/sensitive data made public</t>
  </si>
  <si>
    <t>a)  Contingency plan not in place/not effective - service delivery affected</t>
  </si>
  <si>
    <t>Establishment review - key risks - budgetary control/appropriateness of expenditure</t>
  </si>
  <si>
    <t>a)  Misappropriation of client property  b)  Inaccurate records of level/type of property held c)  Non compliance with legislation</t>
  </si>
  <si>
    <t>a)  Inappropriate expenditure incurred  b)  Non compliance with disposal procedures</t>
  </si>
  <si>
    <t xml:space="preserve">a)  Ineffective maintenance programme, b) Non compliance with legislation (internal, EU tendering policies) </t>
  </si>
  <si>
    <t>a)  Poorly maintained facilities, compromised H&amp;S, b) Theft of stock items, c) Ineffective out of hours service</t>
  </si>
  <si>
    <t>a)  Projects/schemes targets not met, b) Non compliance with internal policies, plans</t>
  </si>
  <si>
    <t xml:space="preserve">a)  Employment of inappropriate individuals, b) Misallocation of free transport, </t>
  </si>
  <si>
    <t>a)  Fraud/theft, b)  Non compliance with regulations</t>
  </si>
  <si>
    <t>a)  Non compliance with legislation, b)  Loss of income c) Fraud/theft</t>
  </si>
  <si>
    <t>a)  Non compliance with legislation,  b) Ineffective maintenance programme</t>
  </si>
  <si>
    <t>a)  Non compliance with legislation, b)  Ineffective contract monitoring/mgt</t>
  </si>
  <si>
    <t>2005/6</t>
  </si>
  <si>
    <t>Thatcham Park</t>
  </si>
  <si>
    <t>-</t>
  </si>
  <si>
    <t>Primary schools</t>
  </si>
  <si>
    <t>Seconday Schools</t>
  </si>
  <si>
    <t>Speacial schools</t>
  </si>
  <si>
    <t>SUMMARY TOTAL HRS</t>
  </si>
  <si>
    <t>a) Non compliance with legislation, b)  Unsuitable school offers, c) Invalid admissions data</t>
  </si>
  <si>
    <t>a) Non compliance with legislation, b)  Schools are not adequately supported/trained by WBC</t>
  </si>
  <si>
    <t>Review of key risks - budgetary control/appropriateness of expenditure, income collection, control of assets.</t>
  </si>
  <si>
    <t>Review of key risks - budgetary control, income collection, control of assets, school governance</t>
  </si>
  <si>
    <t xml:space="preserve">a)  Submission of incorrect returns, b) Inaccurate funding </t>
  </si>
  <si>
    <t>a)  Non compliance with legislation, b)  Ineffective budget builds and subsequent control and monitoring.</t>
  </si>
  <si>
    <t>a)  Non compliance with legislation b)  Inappropriate payments and awards, c) Insufficient documentary evidence</t>
  </si>
  <si>
    <t xml:space="preserve">Review key risks:  Compliance with legislation, budgetary control, control of assets, </t>
  </si>
  <si>
    <t>Review key risks:  Compliance with legislation, accurate completion of grant claims</t>
  </si>
  <si>
    <t xml:space="preserve">a)  Non compliance with legislation  b) Inaccurate payments c)  Inappropriate use of bank account  d) Clients needs not met  </t>
  </si>
  <si>
    <t xml:space="preserve">a)  Legislation is not adhered to b)  Register not appropriately administered </t>
  </si>
  <si>
    <t xml:space="preserve">a) Non-compliance with legislation  b)  Client needs not met/monitored  c)  Adherence to contract standard not reviewed/monitored  </t>
  </si>
  <si>
    <t>a)  Grants not awarded in accordance with legislation/Council procedures  b)  Records not up-to-date/accurate</t>
  </si>
  <si>
    <t>a)  Interruptions to service delivery  b) Staff performance adversely affected</t>
  </si>
  <si>
    <t>a)  Legislation not adhered to   b)  Accommodation is not obtained promptly/cost effectively</t>
  </si>
  <si>
    <t>Licensing Reform Income</t>
  </si>
  <si>
    <t>Taxi licensing</t>
  </si>
  <si>
    <t>a) Inappropriate granting of licenses  b) Ineffective income collection</t>
  </si>
  <si>
    <t>a)  Non compliance with government targets/legislation, b)  Misuse of grant funds, c) Activities are not effectively monitored</t>
  </si>
  <si>
    <t>a) Non compliance with legislation,  b)  Asylum seeks/care leavers are not adequately supported, c) Inadequate financial controls re payment of allowances/fraud.</t>
  </si>
  <si>
    <t>LOW</t>
  </si>
  <si>
    <t>Review of key risks:  Budgetary control, control of assets &amp; cash, appropriate expenditure.</t>
  </si>
  <si>
    <t>a)  Non compliance with legislation,  b)  Inappropriate packages, c)  Overspends on budgets</t>
  </si>
  <si>
    <t xml:space="preserve">a) Non compliance with legislation/standards,  b)  Unsuitable placements, c)  Incorrect payments </t>
  </si>
  <si>
    <t>a)  Non compliance with legislation, b)  Inappropriate people recruited</t>
  </si>
  <si>
    <t>a)  Non compliance with legislation, b)  Ineffective contract monitoring and management</t>
  </si>
  <si>
    <t>a)  Non compliance with legislation, b)  Non achievement of council targets/standards,  c)  Inappropriate activities undertaken</t>
  </si>
  <si>
    <t xml:space="preserve">a)  Non compliance with legislation, b)  Incorrect assessments, c)  </t>
  </si>
  <si>
    <t>a)  Non compliance with legislation,  b)  Non achievement of targets and standards, c) Overspends on budgets</t>
  </si>
  <si>
    <t>a)  Incorrect payments/collections,  b)  Entitlements not identified/obtained,  c)  Non compliance with legislation/standards</t>
  </si>
  <si>
    <t>a)  Non compliance with legislation/standards,  b)  Service does not meet requirements of users.</t>
  </si>
  <si>
    <t xml:space="preserve">a)  Non compliance with legislation,  b)  Incorrect assessments,  </t>
  </si>
  <si>
    <t>a)  Ineffective budgetary control</t>
  </si>
  <si>
    <t>a)  Ineffective polices and processes in place,  b)  Non compliance with policies/processes</t>
  </si>
  <si>
    <t>Fieldwork Date</t>
  </si>
  <si>
    <t>Business Owner</t>
  </si>
  <si>
    <t>September</t>
  </si>
  <si>
    <t>August</t>
  </si>
  <si>
    <t>ICT</t>
  </si>
  <si>
    <t>HR</t>
  </si>
  <si>
    <t>Legal</t>
  </si>
  <si>
    <t>October</t>
  </si>
  <si>
    <t>November</t>
  </si>
  <si>
    <t>Property</t>
  </si>
  <si>
    <t>Community Care</t>
  </si>
  <si>
    <t>Older People</t>
  </si>
  <si>
    <t>Highways &amp; Engineering</t>
  </si>
  <si>
    <t>Public Protection</t>
  </si>
  <si>
    <t>LSC audit</t>
  </si>
  <si>
    <t>a) Inaccurate returns to LSC b) Loss of grant</t>
  </si>
  <si>
    <t>June</t>
  </si>
  <si>
    <t>May</t>
  </si>
  <si>
    <t>Education</t>
  </si>
  <si>
    <t>S</t>
  </si>
  <si>
    <t>Schools Finance Officer Support</t>
  </si>
  <si>
    <t>Scrutiny</t>
  </si>
  <si>
    <t>a) Ineffective Scrutiny</t>
  </si>
  <si>
    <t>Governance / Risk Management</t>
  </si>
  <si>
    <t xml:space="preserve">a)  Delays in appointing staff - disruption to service delivery  b)  Non compliance with employment legislation   C) CRB failure  </t>
  </si>
  <si>
    <t xml:space="preserve">Budget Monitoring </t>
  </si>
  <si>
    <t xml:space="preserve">a) Inaccurate Information b) poor decision making </t>
  </si>
  <si>
    <t>Group Auditor</t>
  </si>
  <si>
    <t>JG</t>
  </si>
  <si>
    <t>SC</t>
  </si>
  <si>
    <t>Audit Type</t>
  </si>
  <si>
    <t>Risk Assessment</t>
  </si>
  <si>
    <t>2007-08 Days</t>
  </si>
  <si>
    <t>2008-09 Days</t>
  </si>
  <si>
    <t>TOTAL Days</t>
  </si>
  <si>
    <t>GB</t>
  </si>
  <si>
    <t>a) Poor waste minimisation b) Low levels of Recycling</t>
  </si>
  <si>
    <t>a) Upper quartile spending b) High levels of roads in need of repair</t>
  </si>
  <si>
    <t>PSA2</t>
  </si>
  <si>
    <t>a) Failure to deliver against targets</t>
  </si>
  <si>
    <t xml:space="preserve">a) Governance arrangements weak </t>
  </si>
  <si>
    <t>Concessionary Fares / Bus Passes</t>
  </si>
  <si>
    <t>Service requests for intervention</t>
  </si>
  <si>
    <t>a)  Non compliance with legislation and government guidelines, b)  Ineffective communication between services</t>
  </si>
  <si>
    <t xml:space="preserve">a) failure to develop / retain staff </t>
  </si>
  <si>
    <t>a)  Ineffective budgetary control, b)  Insufficient control of income,  c)  Insufficient control of assets, d)  Inappropriate expenditure</t>
  </si>
  <si>
    <t>a)  Incorrect submission of charges by WB, b)  Ineffective communication with Children's' services,  c)  Cases wrongly undertaken by WB, d)  Reading costs in WB figures</t>
  </si>
  <si>
    <t>a)  Non compliance with legislation, b)  Inappropriate entries on register, c)  Incorrect payments/expenditure/charges</t>
  </si>
  <si>
    <t>a)  Inappropriate payments, b)  Over payments on budgets,  c)  Non compliance with legislation/policies</t>
  </si>
  <si>
    <t>a) Non compliance with legislation, b)  Loss of income/increased void periods, c) Misappropriation of leases</t>
  </si>
  <si>
    <t>b)  Non compliance with legislation, b) Mis mgt of asset portfolio</t>
  </si>
  <si>
    <t>a)  Non compliance with H&amp;S legislation, b)  Ineffective contract monitoring, c) Non compliance with policies</t>
  </si>
  <si>
    <t>a) Income not maximised, b) Misappropriation of funds</t>
  </si>
  <si>
    <t>a)  Non compliance with legislation, b)  Inappropriate/insufficient assessments of need undertaken/produced.</t>
  </si>
  <si>
    <t>a) Non compliance with legislation, b)  Incorrect assessment of entitlement, c) overpayments</t>
  </si>
  <si>
    <t>Children's</t>
  </si>
  <si>
    <t>a) Non compliance with legislation/standards, b)  Inaccurate assessments, monitoring of assessments and referrals</t>
  </si>
  <si>
    <t>a)  Non compliance with legislation,  b)  Ineffective training/strategies in place, c)  Inappropriate people recruited, d)  Insufficient staffing levels</t>
  </si>
  <si>
    <t>a) Non compliance with legislation, b) Incorrect payments, c)  Overspends on budget</t>
  </si>
  <si>
    <t>a) Effectiveness of arrangements &amp; monitoring, b)  Achievement of targets and objectives, c)  Ineffective communication between parties</t>
  </si>
  <si>
    <t>ISO 9000 (TS)</t>
  </si>
  <si>
    <t>ADV</t>
  </si>
  <si>
    <t xml:space="preserve">Renovation Grants/Disabled Facility Grants </t>
  </si>
  <si>
    <t xml:space="preserve">a)  Non compliance with quality standard defined procedures  </t>
  </si>
  <si>
    <t>Assessment of needs/Purchase of care - Respite</t>
  </si>
  <si>
    <t xml:space="preserve">Facilities grant </t>
  </si>
  <si>
    <t>a)  Non compliance wqith legislation/guidance, b)  Inaccurate/inappropraite claims/payments.</t>
  </si>
  <si>
    <t>Review of schools not in the contract a)  Non compliance with legislation, b)  Not meeting service user requirements, c)  Contract not effectively monitored</t>
  </si>
  <si>
    <t>Code of Conduct / HR Policies &amp; Procedures</t>
  </si>
  <si>
    <t>2006/7</t>
  </si>
  <si>
    <t>2007/8 and 2008/9</t>
  </si>
  <si>
    <t xml:space="preserve">  </t>
  </si>
  <si>
    <t>schools</t>
  </si>
  <si>
    <t>Fin audits</t>
  </si>
  <si>
    <t>SAC</t>
  </si>
  <si>
    <t>2009-10 Days</t>
  </si>
  <si>
    <t>Head of Finance</t>
  </si>
  <si>
    <t>Policy and Communication</t>
  </si>
  <si>
    <t>Cultural Services</t>
  </si>
  <si>
    <t>Housing and Performance</t>
  </si>
  <si>
    <t>Age concern joint project</t>
  </si>
  <si>
    <t>SC=</t>
  </si>
  <si>
    <t>Audits</t>
  </si>
  <si>
    <t>Other</t>
  </si>
  <si>
    <t>2005-6 now moved to 2010-11</t>
  </si>
  <si>
    <t>2010-11</t>
  </si>
  <si>
    <t>2006/7 - mow moved to 2011-12</t>
  </si>
  <si>
    <t>All secondaries visited 2006/7 - 10 days each, next visit 3 years</t>
  </si>
  <si>
    <t>All special schools reviewed 2009/10 in line with FMSIS 10 days</t>
  </si>
  <si>
    <t>Nurseries and PRUs unaffected</t>
  </si>
  <si>
    <t>Merged to become Thatcham Park CE primary school</t>
  </si>
  <si>
    <t xml:space="preserve">MORTIMER ST JOHNS C OF E </t>
  </si>
  <si>
    <t>COLD ASH ST MARKS C OF E</t>
  </si>
  <si>
    <t>MORTIMER ST MARYS C OF E</t>
  </si>
  <si>
    <t>ST PAULS CATHOLIC PRIMARY</t>
  </si>
  <si>
    <t>STOCKCROSS C OF E</t>
  </si>
  <si>
    <t>THATCHAM PARK C OF E</t>
  </si>
  <si>
    <t>THEALE C OF E</t>
  </si>
  <si>
    <t>THE WINCHCOMBE SCHOOL</t>
  </si>
  <si>
    <t>Now merged to become The Winchcombe school</t>
  </si>
  <si>
    <t>WELFORD &amp; WICKHAM C OF E</t>
  </si>
  <si>
    <t>WOOLHAMPTON C OF E</t>
  </si>
  <si>
    <t>YATTENDON C OF E</t>
  </si>
  <si>
    <t>Total Primary Schools 66</t>
  </si>
  <si>
    <t>66 PRIMARIES RE FMSIS &amp; AUDIT REVIEW</t>
  </si>
  <si>
    <t>2007/8</t>
  </si>
  <si>
    <t>2008/9</t>
  </si>
  <si>
    <t>2009/10</t>
  </si>
  <si>
    <t>Primaries =</t>
  </si>
  <si>
    <t>All 2007/8 pre original school plan - 13 schools</t>
  </si>
  <si>
    <t>2008/7 schools carried into 2007/8 coloured green</t>
  </si>
  <si>
    <t>in plan</t>
  </si>
  <si>
    <t>days over</t>
  </si>
  <si>
    <t>Benefits and Exchequer</t>
  </si>
  <si>
    <t>NFI Creditors Invesitgation work</t>
  </si>
  <si>
    <t xml:space="preserve">Benefits and Exchequer </t>
  </si>
  <si>
    <t xml:space="preserve">I.T. Asset Management </t>
  </si>
  <si>
    <t>Countryside and Waste</t>
  </si>
  <si>
    <t>Planning and Transport</t>
  </si>
  <si>
    <t xml:space="preserve">other </t>
  </si>
  <si>
    <t xml:space="preserve">over </t>
  </si>
  <si>
    <t>Procurement (service role)</t>
  </si>
  <si>
    <t>Fixed Asset Register (managed audit)</t>
  </si>
  <si>
    <t>Intranet/Internet/Communication/Publications</t>
  </si>
  <si>
    <t>Grants (inc Economic Development)</t>
  </si>
  <si>
    <t>LAA/PSA2</t>
  </si>
  <si>
    <t>Fleet Management</t>
  </si>
  <si>
    <t>West Berkshire Training Centre (obsolete)</t>
  </si>
  <si>
    <t>Pooled budget Child &amp; Adolescent mental health (section 37 contract)</t>
  </si>
  <si>
    <t xml:space="preserve">Diff relates to f/u time, school advice and plan monitoring </t>
  </si>
  <si>
    <t xml:space="preserve">a) Creditors Fraud  b) Low score on the U of R </t>
  </si>
  <si>
    <t>a) Benefits Fraud  b) Low score on the U of R</t>
  </si>
  <si>
    <t>a) payroll fraud  b) Low score on the U of R</t>
  </si>
  <si>
    <t>a)  Failure to deliver major projects on budget, timely manner, to meet need of clients, b) Non compliance with legislation</t>
  </si>
  <si>
    <t>a)  Loss of I.T assets -  increased cost on replacement equipment</t>
  </si>
  <si>
    <t>a)Flu / fire /  flood / terrorism / service delivery</t>
  </si>
  <si>
    <t xml:space="preserve">Non compliance with grant conditions re audit coverage </t>
  </si>
  <si>
    <t>a)  Strategy not in accordance with legislation  b)  Ineffective monitoring of progress - objectives not met</t>
  </si>
  <si>
    <t>a)  Government requirements are not met  b)  Ineffective monitoring/measurement of targets - objectives not achieved</t>
  </si>
  <si>
    <t>April/May</t>
  </si>
  <si>
    <t>Self Assessment</t>
  </si>
  <si>
    <t>Shaw House</t>
  </si>
  <si>
    <t xml:space="preserve">Cultural Servies </t>
  </si>
  <si>
    <t>a)  Facilities' use/income opportunities are not being maximised b)   The facilites do not offer value for money  c)  Costs are not being effectively controlled</t>
  </si>
  <si>
    <t>Residents Property - Appointeeship</t>
  </si>
  <si>
    <t>Common Housing Register / Advice</t>
  </si>
  <si>
    <t>Establishment Control</t>
  </si>
  <si>
    <t>a) Inaccurate information b) Poor cost control c) Poor resource management</t>
  </si>
  <si>
    <t>Governance arrangements</t>
  </si>
  <si>
    <t>a) Illegal Decisions b) Poor decision making structures c) Ineffective rules of procedure</t>
  </si>
  <si>
    <t xml:space="preserve">Demography </t>
  </si>
  <si>
    <t>a) Poor medium term planning b) budeget pressures c) service cuts</t>
  </si>
  <si>
    <t>Highway spending</t>
  </si>
  <si>
    <t>a)  Employment of inappropriate individuals, b) Misallocation of free transport, c) contracts for transport</t>
  </si>
  <si>
    <t xml:space="preserve">a) Use of vehicles b) contracts for none fleet transport </t>
  </si>
  <si>
    <t>VFM support</t>
  </si>
  <si>
    <t>Ian - 30 days VFM</t>
  </si>
  <si>
    <t>To be determined by the D4 Group</t>
  </si>
  <si>
    <t>Anti Fraud and Corruption work</t>
  </si>
  <si>
    <t>Key Financial Systems</t>
  </si>
  <si>
    <t>Strategic Risks</t>
  </si>
  <si>
    <t>Operational (service) Risks</t>
  </si>
  <si>
    <t xml:space="preserve">Schools </t>
  </si>
  <si>
    <t>Value for Money and Advisory work</t>
  </si>
  <si>
    <t>Other Productive Work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</si>
</sst>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General_)"/>
    <numFmt numFmtId="174" formatCode="0.0000"/>
    <numFmt numFmtId="175" formatCode="0.000"/>
    <numFmt numFmtId="176" formatCode="0.0"/>
    <numFmt numFmtId="177" formatCode="0.00000"/>
    <numFmt numFmtId="178" formatCode="mmmm\-yy"/>
    <numFmt numFmtId="179" formatCode="#.##0"/>
    <numFmt numFmtId="180" formatCode="#.##0.0"/>
    <numFmt numFmtId="181" formatCode="#.##0."/>
  </numFmts>
  <fonts count="2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Tahoma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b/>
      <u val="single"/>
      <sz val="11"/>
      <name val="Arial Narrow"/>
      <family val="2"/>
    </font>
    <font>
      <b/>
      <sz val="8"/>
      <name val="Tahoma"/>
      <family val="0"/>
    </font>
    <font>
      <sz val="10"/>
      <color indexed="58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7" fillId="2" borderId="0" xfId="20" applyFont="1" applyFill="1" applyAlignment="1">
      <alignment horizontal="justify" vertical="top" wrapText="1"/>
      <protection/>
    </xf>
    <xf numFmtId="0" fontId="7" fillId="2" borderId="0" xfId="20" applyFont="1" applyFill="1" applyAlignment="1">
      <alignment horizontal="center" vertical="top" wrapText="1"/>
      <protection/>
    </xf>
    <xf numFmtId="0" fontId="5" fillId="2" borderId="0" xfId="0" applyFont="1" applyFill="1" applyAlignment="1">
      <alignment horizontal="center" vertical="top" wrapText="1"/>
    </xf>
    <xf numFmtId="49" fontId="7" fillId="2" borderId="0" xfId="20" applyNumberFormat="1" applyFont="1" applyFill="1" applyAlignment="1">
      <alignment horizontal="center" vertical="top" wrapText="1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72" fontId="11" fillId="0" borderId="0" xfId="19" applyNumberFormat="1" applyFont="1" applyBorder="1" applyAlignment="1" applyProtection="1">
      <alignment horizontal="centerContinuous"/>
      <protection/>
    </xf>
    <xf numFmtId="172" fontId="11" fillId="0" borderId="0" xfId="19" applyNumberFormat="1" applyFont="1" applyBorder="1" applyProtection="1">
      <alignment/>
      <protection/>
    </xf>
    <xf numFmtId="172" fontId="10" fillId="0" borderId="0" xfId="19" applyNumberFormat="1" applyFont="1" applyBorder="1" applyProtection="1">
      <alignment/>
      <protection/>
    </xf>
    <xf numFmtId="0" fontId="11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172" fontId="10" fillId="0" borderId="0" xfId="19" applyNumberFormat="1" applyFont="1" applyBorder="1" applyAlignment="1" applyProtection="1">
      <alignment horizontal="center"/>
      <protection/>
    </xf>
    <xf numFmtId="0" fontId="10" fillId="0" borderId="0" xfId="19" applyFont="1" applyBorder="1" applyAlignment="1">
      <alignment horizontal="center"/>
      <protection/>
    </xf>
    <xf numFmtId="172" fontId="10" fillId="0" borderId="0" xfId="19" applyNumberFormat="1" applyFont="1" applyBorder="1" applyAlignment="1" applyProtection="1">
      <alignment horizontal="left"/>
      <protection/>
    </xf>
    <xf numFmtId="1" fontId="10" fillId="0" borderId="0" xfId="19" applyNumberFormat="1" applyFont="1" applyBorder="1" applyProtection="1">
      <alignment/>
      <protection/>
    </xf>
    <xf numFmtId="1" fontId="10" fillId="0" borderId="0" xfId="19" applyNumberFormat="1" applyFont="1" applyBorder="1">
      <alignment/>
      <protection/>
    </xf>
    <xf numFmtId="172" fontId="10" fillId="0" borderId="0" xfId="19" applyNumberFormat="1" applyFont="1" applyFill="1" applyBorder="1" applyProtection="1">
      <alignment/>
      <protection/>
    </xf>
    <xf numFmtId="173" fontId="10" fillId="0" borderId="0" xfId="19" applyNumberFormat="1" applyFont="1" applyFill="1" applyBorder="1" applyAlignment="1" applyProtection="1">
      <alignment horizontal="left"/>
      <protection/>
    </xf>
    <xf numFmtId="0" fontId="10" fillId="0" borderId="0" xfId="19" applyFont="1" applyFill="1" applyBorder="1">
      <alignment/>
      <protection/>
    </xf>
    <xf numFmtId="172" fontId="12" fillId="0" borderId="0" xfId="19" applyNumberFormat="1" applyFont="1" applyFill="1" applyBorder="1" applyProtection="1">
      <alignment/>
      <protection/>
    </xf>
    <xf numFmtId="172" fontId="12" fillId="0" borderId="0" xfId="19" applyNumberFormat="1" applyFont="1" applyBorder="1" applyProtection="1">
      <alignment/>
      <protection/>
    </xf>
    <xf numFmtId="173" fontId="10" fillId="0" borderId="0" xfId="19" applyNumberFormat="1" applyFont="1" applyBorder="1" applyAlignment="1" applyProtection="1">
      <alignment horizontal="left"/>
      <protection/>
    </xf>
    <xf numFmtId="172" fontId="13" fillId="0" borderId="0" xfId="19" applyNumberFormat="1" applyFont="1" applyBorder="1" applyProtection="1">
      <alignment/>
      <protection/>
    </xf>
    <xf numFmtId="172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72" fontId="14" fillId="0" borderId="0" xfId="19" applyNumberFormat="1" applyFont="1" applyBorder="1" applyProtection="1">
      <alignment/>
      <protection/>
    </xf>
    <xf numFmtId="0" fontId="10" fillId="0" borderId="0" xfId="0" applyFont="1" applyAlignment="1">
      <alignment/>
    </xf>
    <xf numFmtId="172" fontId="10" fillId="0" borderId="0" xfId="19" applyNumberFormat="1" applyFont="1" applyBorder="1" applyAlignment="1" applyProtection="1">
      <alignment horizontal="left" vertical="center"/>
      <protection/>
    </xf>
    <xf numFmtId="172" fontId="10" fillId="0" borderId="0" xfId="19" applyNumberFormat="1" applyFont="1" applyBorder="1" applyAlignment="1" applyProtection="1">
      <alignment horizontal="left" vertical="justify"/>
      <protection/>
    </xf>
    <xf numFmtId="0" fontId="10" fillId="0" borderId="0" xfId="19" applyFont="1" applyBorder="1" applyAlignment="1">
      <alignment vertical="center"/>
      <protection/>
    </xf>
    <xf numFmtId="172" fontId="10" fillId="0" borderId="0" xfId="19" applyNumberFormat="1" applyFont="1" applyBorder="1" applyAlignment="1" applyProtection="1">
      <alignment vertical="justify"/>
      <protection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4" fontId="10" fillId="0" borderId="0" xfId="19" applyNumberFormat="1" applyFont="1" applyBorder="1">
      <alignment/>
      <protection/>
    </xf>
    <xf numFmtId="172" fontId="10" fillId="0" borderId="0" xfId="19" applyNumberFormat="1" applyFont="1" applyBorder="1">
      <alignment/>
      <protection/>
    </xf>
    <xf numFmtId="0" fontId="10" fillId="0" borderId="0" xfId="19" applyFont="1" applyBorder="1" applyAlignment="1">
      <alignment horizontal="right"/>
      <protection/>
    </xf>
    <xf numFmtId="0" fontId="7" fillId="2" borderId="0" xfId="20" applyFont="1" applyFill="1" applyAlignment="1">
      <alignment horizontal="left" vertical="top" wrapText="1"/>
      <protection/>
    </xf>
    <xf numFmtId="0" fontId="8" fillId="2" borderId="0" xfId="20" applyFont="1" applyFill="1" applyAlignment="1">
      <alignment horizontal="justify" vertical="top" wrapText="1"/>
      <protection/>
    </xf>
    <xf numFmtId="0" fontId="11" fillId="2" borderId="0" xfId="20" applyFont="1" applyFill="1" applyAlignment="1">
      <alignment vertical="top"/>
      <protection/>
    </xf>
    <xf numFmtId="0" fontId="5" fillId="2" borderId="0" xfId="20" applyFont="1" applyFill="1" applyAlignment="1">
      <alignment vertical="top"/>
      <protection/>
    </xf>
    <xf numFmtId="0" fontId="5" fillId="2" borderId="0" xfId="20" applyFont="1" applyFill="1" applyAlignment="1">
      <alignment horizontal="justify" vertical="top" wrapText="1"/>
      <protection/>
    </xf>
    <xf numFmtId="0" fontId="7" fillId="2" borderId="0" xfId="20" applyFont="1" applyFill="1" applyAlignment="1">
      <alignment vertical="top" wrapText="1"/>
      <protection/>
    </xf>
    <xf numFmtId="0" fontId="11" fillId="2" borderId="0" xfId="20" applyFont="1" applyFill="1" applyBorder="1" applyAlignment="1">
      <alignment vertical="top"/>
      <protection/>
    </xf>
    <xf numFmtId="49" fontId="7" fillId="2" borderId="0" xfId="20" applyNumberFormat="1" applyFont="1" applyFill="1" applyBorder="1" applyAlignment="1">
      <alignment horizontal="center" vertical="top"/>
      <protection/>
    </xf>
    <xf numFmtId="0" fontId="7" fillId="2" borderId="0" xfId="20" applyFont="1" applyFill="1" applyBorder="1" applyAlignment="1">
      <alignment vertical="top" wrapText="1" readingOrder="1"/>
      <protection/>
    </xf>
    <xf numFmtId="0" fontId="7" fillId="2" borderId="0" xfId="20" applyFont="1" applyFill="1" applyAlignment="1">
      <alignment vertical="top" wrapText="1" readingOrder="1"/>
      <protection/>
    </xf>
    <xf numFmtId="0" fontId="7" fillId="2" borderId="0" xfId="0" applyFont="1" applyFill="1" applyBorder="1" applyAlignment="1">
      <alignment vertical="top" wrapText="1" readingOrder="1"/>
    </xf>
    <xf numFmtId="0" fontId="8" fillId="2" borderId="0" xfId="20" applyFont="1" applyFill="1" applyBorder="1" applyAlignment="1">
      <alignment vertical="top" wrapText="1" readingOrder="1"/>
      <protection/>
    </xf>
    <xf numFmtId="172" fontId="7" fillId="2" borderId="0" xfId="20" applyNumberFormat="1" applyFont="1" applyFill="1" applyBorder="1" applyAlignment="1" applyProtection="1">
      <alignment vertical="top" wrapText="1" readingOrder="1"/>
      <protection/>
    </xf>
    <xf numFmtId="0" fontId="5" fillId="2" borderId="0" xfId="0" applyFont="1" applyFill="1" applyAlignment="1">
      <alignment vertical="top" wrapText="1" readingOrder="1"/>
    </xf>
    <xf numFmtId="3" fontId="7" fillId="2" borderId="0" xfId="20" applyNumberFormat="1" applyFont="1" applyFill="1" applyBorder="1" applyAlignment="1">
      <alignment horizontal="center" vertical="top"/>
      <protection/>
    </xf>
    <xf numFmtId="0" fontId="7" fillId="2" borderId="0" xfId="0" applyFont="1" applyFill="1" applyBorder="1" applyAlignment="1">
      <alignment vertical="top"/>
    </xf>
    <xf numFmtId="0" fontId="8" fillId="2" borderId="0" xfId="20" applyFont="1" applyFill="1" applyAlignment="1">
      <alignment horizontal="left" vertical="top" wrapText="1"/>
      <protection/>
    </xf>
    <xf numFmtId="0" fontId="7" fillId="2" borderId="0" xfId="20" applyFont="1" applyFill="1" applyAlignment="1">
      <alignment vertical="top"/>
      <protection/>
    </xf>
    <xf numFmtId="0" fontId="7" fillId="2" borderId="0" xfId="20" applyFont="1" applyFill="1" applyAlignment="1">
      <alignment horizontal="center" vertical="top"/>
      <protection/>
    </xf>
    <xf numFmtId="3" fontId="8" fillId="2" borderId="0" xfId="20" applyNumberFormat="1" applyFont="1" applyFill="1" applyBorder="1" applyAlignment="1">
      <alignment horizontal="center" vertical="top"/>
      <protection/>
    </xf>
    <xf numFmtId="1" fontId="8" fillId="2" borderId="0" xfId="20" applyNumberFormat="1" applyFont="1" applyFill="1" applyBorder="1" applyAlignment="1">
      <alignment horizontal="center" vertical="top"/>
      <protection/>
    </xf>
    <xf numFmtId="3" fontId="7" fillId="2" borderId="0" xfId="20" applyNumberFormat="1" applyFont="1" applyFill="1" applyAlignment="1">
      <alignment horizontal="center" vertical="top"/>
      <protection/>
    </xf>
    <xf numFmtId="0" fontId="5" fillId="2" borderId="0" xfId="0" applyFont="1" applyFill="1" applyAlignment="1">
      <alignment horizontal="center" vertical="top"/>
    </xf>
    <xf numFmtId="49" fontId="7" fillId="2" borderId="0" xfId="20" applyNumberFormat="1" applyFont="1" applyFill="1" applyBorder="1" applyAlignment="1" applyProtection="1">
      <alignment horizontal="center" vertical="top"/>
      <protection/>
    </xf>
    <xf numFmtId="49" fontId="7" fillId="2" borderId="0" xfId="20" applyNumberFormat="1" applyFont="1" applyFill="1" applyAlignment="1">
      <alignment horizontal="center" vertical="top"/>
      <protection/>
    </xf>
    <xf numFmtId="0" fontId="7" fillId="2" borderId="0" xfId="20" applyFont="1" applyFill="1" applyBorder="1" applyAlignment="1">
      <alignment vertical="top"/>
      <protection/>
    </xf>
    <xf numFmtId="0" fontId="7" fillId="2" borderId="0" xfId="0" applyFont="1" applyFill="1" applyAlignment="1">
      <alignment vertical="top"/>
    </xf>
    <xf numFmtId="0" fontId="16" fillId="2" borderId="0" xfId="20" applyFont="1" applyFill="1" applyBorder="1" applyAlignment="1">
      <alignment vertical="top"/>
      <protection/>
    </xf>
    <xf numFmtId="0" fontId="8" fillId="2" borderId="0" xfId="20" applyFont="1" applyFill="1" applyAlignment="1">
      <alignment horizontal="center" vertical="top" wrapText="1"/>
      <protection/>
    </xf>
    <xf numFmtId="0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1" fontId="7" fillId="2" borderId="0" xfId="20" applyNumberFormat="1" applyFont="1" applyFill="1" applyBorder="1" applyAlignment="1">
      <alignment horizontal="center" vertical="top"/>
      <protection/>
    </xf>
    <xf numFmtId="0" fontId="17" fillId="2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7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 quotePrefix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5" fillId="4" borderId="0" xfId="0" applyNumberFormat="1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2" borderId="0" xfId="20" applyFont="1" applyFill="1" applyBorder="1" applyAlignment="1">
      <alignment vertical="top"/>
      <protection/>
    </xf>
    <xf numFmtId="0" fontId="5" fillId="2" borderId="0" xfId="0" applyFont="1" applyFill="1" applyBorder="1" applyAlignment="1">
      <alignment vertical="top"/>
    </xf>
    <xf numFmtId="0" fontId="5" fillId="2" borderId="0" xfId="20" applyFont="1" applyFill="1" applyAlignment="1">
      <alignment vertical="top" wrapText="1" readingOrder="1"/>
      <protection/>
    </xf>
    <xf numFmtId="49" fontId="5" fillId="2" borderId="0" xfId="20" applyNumberFormat="1" applyFont="1" applyFill="1" applyBorder="1" applyAlignment="1">
      <alignment horizontal="center" vertical="top"/>
      <protection/>
    </xf>
    <xf numFmtId="3" fontId="5" fillId="2" borderId="0" xfId="20" applyNumberFormat="1" applyFont="1" applyFill="1" applyBorder="1" applyAlignment="1">
      <alignment horizontal="center" vertical="top"/>
      <protection/>
    </xf>
    <xf numFmtId="0" fontId="5" fillId="2" borderId="0" xfId="20" applyFont="1" applyFill="1" applyBorder="1" applyAlignment="1">
      <alignment vertical="top" wrapText="1" readingOrder="1"/>
      <protection/>
    </xf>
    <xf numFmtId="0" fontId="5" fillId="2" borderId="0" xfId="20" applyFont="1" applyFill="1" applyBorder="1" applyAlignment="1">
      <alignment vertical="top"/>
      <protection/>
    </xf>
    <xf numFmtId="0" fontId="17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8" fillId="2" borderId="0" xfId="20" applyFont="1" applyFill="1" applyBorder="1" applyAlignment="1">
      <alignment vertical="top" wrapText="1"/>
      <protection/>
    </xf>
    <xf numFmtId="0" fontId="8" fillId="2" borderId="0" xfId="20" applyFont="1" applyFill="1" applyBorder="1" applyAlignment="1">
      <alignment horizontal="center" vertical="top" wrapText="1"/>
      <protection/>
    </xf>
    <xf numFmtId="0" fontId="5" fillId="2" borderId="0" xfId="20" applyFont="1" applyFill="1" applyAlignment="1">
      <alignment horizontal="left" vertical="top" wrapText="1"/>
      <protection/>
    </xf>
    <xf numFmtId="0" fontId="7" fillId="2" borderId="0" xfId="20" applyFont="1" applyFill="1" applyAlignment="1">
      <alignment horizontal="right" vertical="top" wrapText="1"/>
      <protection/>
    </xf>
    <xf numFmtId="0" fontId="8" fillId="2" borderId="0" xfId="20" applyFont="1" applyFill="1" applyAlignment="1">
      <alignment horizontal="right" vertical="top" wrapText="1"/>
      <protection/>
    </xf>
    <xf numFmtId="3" fontId="7" fillId="0" borderId="0" xfId="20" applyNumberFormat="1" applyFont="1" applyFill="1" applyAlignment="1">
      <alignment horizontal="center" vertical="top"/>
      <protection/>
    </xf>
    <xf numFmtId="3" fontId="7" fillId="0" borderId="0" xfId="20" applyNumberFormat="1" applyFont="1" applyFill="1" applyBorder="1" applyAlignment="1">
      <alignment horizontal="center" vertical="top"/>
      <protection/>
    </xf>
    <xf numFmtId="0" fontId="7" fillId="5" borderId="0" xfId="20" applyFont="1" applyFill="1" applyAlignment="1">
      <alignment horizontal="justify"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5" borderId="0" xfId="20" applyFont="1" applyFill="1" applyAlignment="1">
      <alignment horizontal="justify" vertical="top" wrapText="1"/>
      <protection/>
    </xf>
    <xf numFmtId="0" fontId="7" fillId="6" borderId="0" xfId="0" applyFont="1" applyFill="1" applyBorder="1" applyAlignment="1">
      <alignment vertical="top"/>
    </xf>
    <xf numFmtId="0" fontId="7" fillId="6" borderId="0" xfId="20" applyFont="1" applyFill="1" applyAlignment="1">
      <alignment vertical="top" wrapText="1" readingOrder="1"/>
      <protection/>
    </xf>
    <xf numFmtId="49" fontId="7" fillId="6" borderId="0" xfId="20" applyNumberFormat="1" applyFont="1" applyFill="1" applyAlignment="1">
      <alignment horizontal="center" vertical="top" wrapText="1"/>
      <protection/>
    </xf>
    <xf numFmtId="0" fontId="7" fillId="6" borderId="0" xfId="20" applyFont="1" applyFill="1" applyAlignment="1">
      <alignment horizontal="center" vertical="top" wrapText="1"/>
      <protection/>
    </xf>
    <xf numFmtId="0" fontId="7" fillId="6" borderId="0" xfId="20" applyFont="1" applyFill="1" applyBorder="1" applyAlignment="1">
      <alignment vertical="top"/>
      <protection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/>
    </xf>
    <xf numFmtId="0" fontId="5" fillId="7" borderId="0" xfId="0" applyFont="1" applyFill="1" applyAlignment="1">
      <alignment horizontal="center"/>
    </xf>
    <xf numFmtId="0" fontId="7" fillId="0" borderId="0" xfId="20" applyFont="1" applyFill="1" applyBorder="1" applyAlignment="1">
      <alignment vertical="top" wrapText="1" readingOrder="1"/>
      <protection/>
    </xf>
    <xf numFmtId="0" fontId="7" fillId="2" borderId="0" xfId="20" applyFont="1" applyFill="1" applyBorder="1" applyAlignment="1">
      <alignment horizontal="left" vertical="top" wrapText="1"/>
      <protection/>
    </xf>
    <xf numFmtId="0" fontId="7" fillId="2" borderId="0" xfId="20" applyFont="1" applyFill="1" applyBorder="1" applyAlignment="1">
      <alignment horizontal="justify" vertical="top" wrapText="1"/>
      <protection/>
    </xf>
    <xf numFmtId="0" fontId="7" fillId="2" borderId="0" xfId="20" applyFont="1" applyFill="1" applyBorder="1" applyAlignment="1">
      <alignment horizontal="right" vertical="top" wrapText="1"/>
      <protection/>
    </xf>
    <xf numFmtId="0" fontId="5" fillId="2" borderId="0" xfId="0" applyFont="1" applyFill="1" applyBorder="1" applyAlignment="1">
      <alignment horizontal="center" vertical="top" wrapText="1"/>
    </xf>
    <xf numFmtId="3" fontId="17" fillId="2" borderId="0" xfId="20" applyNumberFormat="1" applyFont="1" applyFill="1" applyBorder="1" applyAlignment="1">
      <alignment horizontal="center" vertical="top"/>
      <protection/>
    </xf>
    <xf numFmtId="0" fontId="7" fillId="0" borderId="0" xfId="20" applyFont="1" applyFill="1" applyAlignment="1">
      <alignment vertical="top" wrapText="1" readingOrder="1"/>
      <protection/>
    </xf>
    <xf numFmtId="0" fontId="7" fillId="2" borderId="0" xfId="20" applyFont="1" applyFill="1" applyAlignment="1">
      <alignment horizontal="justify" vertical="top" wrapText="1" readingOrder="1"/>
      <protection/>
    </xf>
    <xf numFmtId="49" fontId="7" fillId="2" borderId="0" xfId="20" applyNumberFormat="1" applyFont="1" applyFill="1" applyBorder="1" applyAlignment="1">
      <alignment horizontal="left"/>
      <protection/>
    </xf>
    <xf numFmtId="0" fontId="7" fillId="2" borderId="0" xfId="20" applyFont="1" applyFill="1" applyAlignment="1">
      <alignment horizontal="right" vertical="top" wrapText="1" readingOrder="1"/>
      <protection/>
    </xf>
    <xf numFmtId="49" fontId="7" fillId="2" borderId="0" xfId="20" applyNumberFormat="1" applyFont="1" applyFill="1" applyAlignment="1">
      <alignment horizontal="right" vertical="top" wrapText="1" readingOrder="1"/>
      <protection/>
    </xf>
    <xf numFmtId="0" fontId="8" fillId="2" borderId="0" xfId="20" applyFont="1" applyFill="1" applyBorder="1" applyAlignment="1">
      <alignment horizontal="left" vertical="top" wrapText="1"/>
      <protection/>
    </xf>
    <xf numFmtId="49" fontId="7" fillId="2" borderId="0" xfId="20" applyNumberFormat="1" applyFont="1" applyFill="1" applyAlignment="1">
      <alignment horizontal="right" wrapText="1" readingOrder="1"/>
      <protection/>
    </xf>
    <xf numFmtId="0" fontId="7" fillId="2" borderId="0" xfId="20" applyFont="1" applyFill="1" applyBorder="1" applyAlignment="1">
      <alignment horizontal="justify" vertical="top" wrapText="1" readingOrder="1"/>
      <protection/>
    </xf>
    <xf numFmtId="0" fontId="17" fillId="2" borderId="0" xfId="20" applyFont="1" applyFill="1" applyAlignment="1">
      <alignment horizontal="justify" vertical="top"/>
      <protection/>
    </xf>
    <xf numFmtId="0" fontId="0" fillId="0" borderId="0" xfId="0" applyAlignment="1">
      <alignment vertical="top"/>
    </xf>
    <xf numFmtId="0" fontId="10" fillId="0" borderId="0" xfId="19" applyFont="1" applyBorder="1" applyAlignment="1">
      <alignment wrapText="1"/>
      <protection/>
    </xf>
    <xf numFmtId="172" fontId="10" fillId="0" borderId="0" xfId="19" applyNumberFormat="1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2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view="pageBreakPreview" zoomScale="75" zoomScaleNormal="75" zoomScaleSheetLayoutView="75" workbookViewId="0" topLeftCell="A1">
      <selection activeCell="I188" sqref="I188"/>
    </sheetView>
  </sheetViews>
  <sheetFormatPr defaultColWidth="8.88671875" defaultRowHeight="15"/>
  <cols>
    <col min="1" max="2" width="2.77734375" style="39" customWidth="1"/>
    <col min="3" max="3" width="26.6640625" style="42" customWidth="1"/>
    <col min="4" max="4" width="50.77734375" style="46" customWidth="1"/>
    <col min="5" max="5" width="9.5546875" style="4" customWidth="1"/>
    <col min="6" max="6" width="6.5546875" style="4" customWidth="1"/>
    <col min="7" max="7" width="8.10546875" style="3" customWidth="1"/>
    <col min="8" max="8" width="7.5546875" style="3" customWidth="1"/>
    <col min="9" max="9" width="6.77734375" style="2" customWidth="1"/>
    <col min="10" max="10" width="7.10546875" style="65" customWidth="1"/>
    <col min="11" max="11" width="8.6640625" style="37" customWidth="1"/>
    <col min="12" max="12" width="11.3359375" style="1" customWidth="1"/>
    <col min="13" max="13" width="7.21484375" style="112" customWidth="1"/>
    <col min="14" max="16384" width="8.88671875" style="1" customWidth="1"/>
  </cols>
  <sheetData>
    <row r="1" spans="1:13" ht="38.25">
      <c r="A1" s="43" t="s">
        <v>652</v>
      </c>
      <c r="B1" s="43"/>
      <c r="C1" s="109"/>
      <c r="D1" s="48" t="s">
        <v>235</v>
      </c>
      <c r="E1" s="110" t="s">
        <v>525</v>
      </c>
      <c r="F1" s="110" t="s">
        <v>524</v>
      </c>
      <c r="G1" s="65" t="s">
        <v>526</v>
      </c>
      <c r="H1" s="65" t="s">
        <v>527</v>
      </c>
      <c r="I1" s="65" t="s">
        <v>569</v>
      </c>
      <c r="J1" s="110" t="s">
        <v>528</v>
      </c>
      <c r="K1" s="53" t="s">
        <v>494</v>
      </c>
      <c r="L1" s="38" t="s">
        <v>495</v>
      </c>
      <c r="M1" s="113" t="s">
        <v>521</v>
      </c>
    </row>
    <row r="2" spans="1:13" ht="25.5">
      <c r="A2" s="105"/>
      <c r="B2" s="105"/>
      <c r="C2" s="42" t="s">
        <v>369</v>
      </c>
      <c r="D2" s="46" t="s">
        <v>377</v>
      </c>
      <c r="E2" s="44" t="s">
        <v>5</v>
      </c>
      <c r="F2" s="44" t="s">
        <v>239</v>
      </c>
      <c r="G2" s="51">
        <v>20</v>
      </c>
      <c r="H2" s="51" t="s">
        <v>6</v>
      </c>
      <c r="I2" s="51"/>
      <c r="J2" s="56">
        <f>SUM(G2:I2)</f>
        <v>20</v>
      </c>
      <c r="L2" s="1" t="s">
        <v>570</v>
      </c>
      <c r="M2" s="112" t="s">
        <v>522</v>
      </c>
    </row>
    <row r="3" spans="1:13" ht="25.5">
      <c r="A3" s="99" t="s">
        <v>317</v>
      </c>
      <c r="B3" s="99"/>
      <c r="C3" s="100" t="s">
        <v>319</v>
      </c>
      <c r="D3" s="101" t="s">
        <v>626</v>
      </c>
      <c r="E3" s="102" t="s">
        <v>4</v>
      </c>
      <c r="F3" s="102" t="s">
        <v>238</v>
      </c>
      <c r="G3" s="103">
        <v>10</v>
      </c>
      <c r="H3" s="103">
        <v>10</v>
      </c>
      <c r="I3" s="103">
        <v>10</v>
      </c>
      <c r="J3" s="56">
        <f>SUM(G3:I3)</f>
        <v>30</v>
      </c>
      <c r="K3" s="111"/>
      <c r="L3" s="111" t="s">
        <v>607</v>
      </c>
      <c r="M3" s="112" t="s">
        <v>522</v>
      </c>
    </row>
    <row r="4" spans="1:13" ht="14.25" customHeight="1">
      <c r="A4" s="105"/>
      <c r="B4" s="105"/>
      <c r="C4" s="52" t="s">
        <v>321</v>
      </c>
      <c r="D4" s="45" t="s">
        <v>385</v>
      </c>
      <c r="E4" s="44" t="s">
        <v>5</v>
      </c>
      <c r="F4" s="44" t="s">
        <v>238</v>
      </c>
      <c r="G4" s="51"/>
      <c r="H4" s="51">
        <v>15</v>
      </c>
      <c r="I4" s="51"/>
      <c r="J4" s="56">
        <f>SUM(G4:I4)</f>
        <v>15</v>
      </c>
      <c r="L4" s="111" t="s">
        <v>607</v>
      </c>
      <c r="M4" s="112" t="s">
        <v>522</v>
      </c>
    </row>
    <row r="5" spans="1:13" ht="14.25" customHeight="1">
      <c r="A5" s="105"/>
      <c r="B5" s="105"/>
      <c r="C5" s="52" t="s">
        <v>387</v>
      </c>
      <c r="D5" s="45" t="s">
        <v>431</v>
      </c>
      <c r="E5" s="44" t="s">
        <v>5</v>
      </c>
      <c r="F5" s="44" t="s">
        <v>238</v>
      </c>
      <c r="G5" s="51"/>
      <c r="H5" s="51"/>
      <c r="I5" s="51"/>
      <c r="J5" s="56">
        <f>SUM(G5:I5)</f>
        <v>0</v>
      </c>
      <c r="L5" s="111" t="s">
        <v>607</v>
      </c>
      <c r="M5" s="112" t="s">
        <v>522</v>
      </c>
    </row>
    <row r="6" spans="1:13" ht="14.25" customHeight="1">
      <c r="A6" s="99" t="s">
        <v>317</v>
      </c>
      <c r="B6" s="99"/>
      <c r="C6" s="100" t="s">
        <v>323</v>
      </c>
      <c r="D6" s="104" t="s">
        <v>625</v>
      </c>
      <c r="E6" s="102" t="s">
        <v>388</v>
      </c>
      <c r="F6" s="102" t="s">
        <v>238</v>
      </c>
      <c r="G6" s="103">
        <v>10</v>
      </c>
      <c r="H6" s="103">
        <v>10</v>
      </c>
      <c r="I6" s="103">
        <v>10</v>
      </c>
      <c r="J6" s="56">
        <f>SUM(G6:I6)</f>
        <v>30</v>
      </c>
      <c r="K6" s="111"/>
      <c r="L6" s="111" t="s">
        <v>607</v>
      </c>
      <c r="M6" s="112" t="s">
        <v>522</v>
      </c>
    </row>
    <row r="7" spans="1:13" ht="25.5">
      <c r="A7" s="99" t="s">
        <v>317</v>
      </c>
      <c r="B7" s="99"/>
      <c r="C7" s="52" t="s">
        <v>608</v>
      </c>
      <c r="D7" s="45" t="s">
        <v>624</v>
      </c>
      <c r="E7" s="44" t="s">
        <v>388</v>
      </c>
      <c r="F7" s="44" t="s">
        <v>238</v>
      </c>
      <c r="G7" s="51">
        <v>10</v>
      </c>
      <c r="H7" s="51">
        <v>10</v>
      </c>
      <c r="I7" s="51">
        <v>10</v>
      </c>
      <c r="J7" s="56">
        <f>SUM(G7:I7)</f>
        <v>30</v>
      </c>
      <c r="L7" s="111" t="s">
        <v>609</v>
      </c>
      <c r="M7" s="112" t="s">
        <v>522</v>
      </c>
    </row>
    <row r="8" spans="1:13" ht="25.5">
      <c r="A8" s="105"/>
      <c r="B8" s="105"/>
      <c r="C8" s="62" t="s">
        <v>250</v>
      </c>
      <c r="D8" s="46" t="s">
        <v>384</v>
      </c>
      <c r="E8" s="44" t="s">
        <v>5</v>
      </c>
      <c r="F8" s="44" t="s">
        <v>238</v>
      </c>
      <c r="G8" s="51">
        <v>20</v>
      </c>
      <c r="H8" s="51">
        <v>20</v>
      </c>
      <c r="I8" s="51">
        <v>20</v>
      </c>
      <c r="J8" s="56">
        <f>SUM(G8:I8)</f>
        <v>60</v>
      </c>
      <c r="L8" s="1" t="s">
        <v>570</v>
      </c>
      <c r="M8" s="112" t="s">
        <v>522</v>
      </c>
    </row>
    <row r="9" spans="1:13" s="137" customFormat="1" ht="14.25" customHeight="1">
      <c r="A9" s="105"/>
      <c r="B9" s="105"/>
      <c r="C9" s="62" t="s">
        <v>251</v>
      </c>
      <c r="D9" s="46" t="s">
        <v>384</v>
      </c>
      <c r="E9" s="44" t="s">
        <v>7</v>
      </c>
      <c r="F9" s="44" t="s">
        <v>238</v>
      </c>
      <c r="G9" s="51">
        <v>20</v>
      </c>
      <c r="H9" s="51">
        <v>20</v>
      </c>
      <c r="I9" s="51">
        <v>20</v>
      </c>
      <c r="J9" s="56">
        <f>SUM(G9:I9)</f>
        <v>60</v>
      </c>
      <c r="K9" s="37"/>
      <c r="L9" s="1" t="s">
        <v>570</v>
      </c>
      <c r="M9" s="112" t="s">
        <v>522</v>
      </c>
    </row>
    <row r="10" spans="1:13" ht="14.25" customHeight="1">
      <c r="A10" s="99"/>
      <c r="B10" s="99"/>
      <c r="C10" s="52" t="s">
        <v>277</v>
      </c>
      <c r="D10" s="50" t="s">
        <v>425</v>
      </c>
      <c r="E10" s="59" t="s">
        <v>4</v>
      </c>
      <c r="F10" s="59" t="s">
        <v>238</v>
      </c>
      <c r="G10" s="59"/>
      <c r="H10" s="59"/>
      <c r="I10" s="59">
        <v>20</v>
      </c>
      <c r="J10" s="69">
        <f>SUM(G10:I10)</f>
        <v>20</v>
      </c>
      <c r="L10" s="37" t="s">
        <v>612</v>
      </c>
      <c r="M10" s="112" t="s">
        <v>522</v>
      </c>
    </row>
    <row r="11" spans="1:13" ht="25.5">
      <c r="A11" s="99"/>
      <c r="B11" s="99"/>
      <c r="C11" s="52" t="s">
        <v>374</v>
      </c>
      <c r="D11" s="50" t="s">
        <v>426</v>
      </c>
      <c r="E11" s="59" t="s">
        <v>4</v>
      </c>
      <c r="F11" s="59" t="s">
        <v>238</v>
      </c>
      <c r="G11" s="59">
        <v>5</v>
      </c>
      <c r="H11" s="59">
        <v>20</v>
      </c>
      <c r="I11" s="59"/>
      <c r="J11" s="69">
        <f>SUM(G11:I11)</f>
        <v>25</v>
      </c>
      <c r="L11" s="37" t="s">
        <v>612</v>
      </c>
      <c r="M11" s="112" t="s">
        <v>522</v>
      </c>
    </row>
    <row r="12" spans="1:12" ht="12.75">
      <c r="A12" s="99"/>
      <c r="B12" s="99"/>
      <c r="C12" s="52"/>
      <c r="D12" s="50"/>
      <c r="E12" s="59"/>
      <c r="F12" s="59"/>
      <c r="G12" s="59"/>
      <c r="H12" s="59"/>
      <c r="I12" s="59"/>
      <c r="J12" s="69"/>
      <c r="L12" s="37"/>
    </row>
    <row r="13" spans="1:12" ht="12.75">
      <c r="A13" s="99" t="s">
        <v>653</v>
      </c>
      <c r="B13" s="99"/>
      <c r="C13" s="52"/>
      <c r="D13" s="50"/>
      <c r="E13" s="59"/>
      <c r="F13" s="59"/>
      <c r="G13" s="59"/>
      <c r="H13" s="59"/>
      <c r="I13" s="59"/>
      <c r="J13" s="69"/>
      <c r="L13" s="37"/>
    </row>
    <row r="14" spans="1:13" ht="25.5">
      <c r="A14" s="99"/>
      <c r="B14" s="99"/>
      <c r="C14" s="52" t="s">
        <v>318</v>
      </c>
      <c r="D14" s="45" t="s">
        <v>375</v>
      </c>
      <c r="E14" s="44" t="s">
        <v>4</v>
      </c>
      <c r="F14" s="44" t="s">
        <v>237</v>
      </c>
      <c r="G14" s="51">
        <v>20</v>
      </c>
      <c r="H14" s="51">
        <v>15</v>
      </c>
      <c r="I14" s="51">
        <v>20</v>
      </c>
      <c r="J14" s="56">
        <f>SUM(G14:I14)</f>
        <v>55</v>
      </c>
      <c r="K14" s="37" t="s">
        <v>501</v>
      </c>
      <c r="L14" s="111" t="s">
        <v>607</v>
      </c>
      <c r="M14" s="112" t="s">
        <v>522</v>
      </c>
    </row>
    <row r="15" spans="1:13" ht="16.5" customHeight="1">
      <c r="A15" s="99"/>
      <c r="B15" s="99"/>
      <c r="C15" s="52" t="s">
        <v>343</v>
      </c>
      <c r="D15" s="45" t="s">
        <v>395</v>
      </c>
      <c r="E15" s="44" t="s">
        <v>4</v>
      </c>
      <c r="F15" s="44" t="s">
        <v>237</v>
      </c>
      <c r="G15" s="51">
        <v>15</v>
      </c>
      <c r="H15" s="51">
        <v>15</v>
      </c>
      <c r="I15" s="51">
        <v>15</v>
      </c>
      <c r="J15" s="56">
        <f>SUM(G15:I15)</f>
        <v>45</v>
      </c>
      <c r="K15" s="37" t="s">
        <v>502</v>
      </c>
      <c r="L15" s="111" t="s">
        <v>607</v>
      </c>
      <c r="M15" s="112" t="s">
        <v>522</v>
      </c>
    </row>
    <row r="16" spans="1:13" ht="29.25" customHeight="1">
      <c r="A16" s="99" t="s">
        <v>317</v>
      </c>
      <c r="B16" s="99"/>
      <c r="C16" s="52" t="s">
        <v>344</v>
      </c>
      <c r="D16" s="45" t="s">
        <v>396</v>
      </c>
      <c r="E16" s="44" t="s">
        <v>4</v>
      </c>
      <c r="F16" s="44" t="s">
        <v>237</v>
      </c>
      <c r="G16" s="51">
        <v>15</v>
      </c>
      <c r="H16" s="51">
        <v>15</v>
      </c>
      <c r="I16" s="51">
        <v>15</v>
      </c>
      <c r="J16" s="56">
        <f>SUM(G16:I16)</f>
        <v>45</v>
      </c>
      <c r="K16" s="37" t="s">
        <v>502</v>
      </c>
      <c r="L16" s="111" t="s">
        <v>607</v>
      </c>
      <c r="M16" s="112" t="s">
        <v>522</v>
      </c>
    </row>
    <row r="17" spans="1:13" ht="27" customHeight="1">
      <c r="A17" s="105"/>
      <c r="B17" s="105"/>
      <c r="C17" s="52" t="s">
        <v>351</v>
      </c>
      <c r="D17" s="45" t="s">
        <v>433</v>
      </c>
      <c r="E17" s="44" t="s">
        <v>4</v>
      </c>
      <c r="F17" s="44" t="s">
        <v>237</v>
      </c>
      <c r="G17" s="51">
        <v>20</v>
      </c>
      <c r="H17" s="51">
        <v>20</v>
      </c>
      <c r="I17" s="51">
        <v>20</v>
      </c>
      <c r="J17" s="56">
        <f>SUM(G17:I17)</f>
        <v>60</v>
      </c>
      <c r="K17" s="37" t="s">
        <v>510</v>
      </c>
      <c r="L17" s="111" t="s">
        <v>607</v>
      </c>
      <c r="M17" s="112" t="s">
        <v>522</v>
      </c>
    </row>
    <row r="18" spans="1:13" ht="26.25" customHeight="1">
      <c r="A18" s="99" t="s">
        <v>317</v>
      </c>
      <c r="B18" s="99"/>
      <c r="C18" s="52" t="s">
        <v>352</v>
      </c>
      <c r="D18" s="45" t="s">
        <v>432</v>
      </c>
      <c r="E18" s="44" t="s">
        <v>4</v>
      </c>
      <c r="F18" s="44" t="s">
        <v>237</v>
      </c>
      <c r="G18" s="51">
        <v>20</v>
      </c>
      <c r="H18" s="51">
        <v>20</v>
      </c>
      <c r="I18" s="51">
        <v>20</v>
      </c>
      <c r="J18" s="56">
        <f>SUM(G18:I18)</f>
        <v>60</v>
      </c>
      <c r="K18" s="37" t="s">
        <v>511</v>
      </c>
      <c r="L18" s="111" t="s">
        <v>607</v>
      </c>
      <c r="M18" s="112" t="s">
        <v>522</v>
      </c>
    </row>
    <row r="19" spans="1:13" ht="25.5">
      <c r="A19" s="99"/>
      <c r="B19" s="99"/>
      <c r="C19" s="52" t="s">
        <v>353</v>
      </c>
      <c r="D19" s="45" t="s">
        <v>397</v>
      </c>
      <c r="E19" s="44" t="s">
        <v>4</v>
      </c>
      <c r="F19" s="44" t="s">
        <v>237</v>
      </c>
      <c r="G19" s="51">
        <v>20</v>
      </c>
      <c r="H19" s="51">
        <v>20</v>
      </c>
      <c r="I19" s="51">
        <v>20</v>
      </c>
      <c r="J19" s="56">
        <f>SUM(G19:I19)</f>
        <v>60</v>
      </c>
      <c r="K19" s="37" t="s">
        <v>497</v>
      </c>
      <c r="L19" s="111" t="s">
        <v>607</v>
      </c>
      <c r="M19" s="112" t="s">
        <v>522</v>
      </c>
    </row>
    <row r="20" spans="1:13" ht="25.5">
      <c r="A20" s="99" t="s">
        <v>317</v>
      </c>
      <c r="B20" s="99"/>
      <c r="C20" s="52" t="s">
        <v>350</v>
      </c>
      <c r="D20" s="45" t="s">
        <v>399</v>
      </c>
      <c r="E20" s="44" t="s">
        <v>4</v>
      </c>
      <c r="F20" s="44" t="s">
        <v>237</v>
      </c>
      <c r="G20" s="51">
        <v>20</v>
      </c>
      <c r="H20" s="51">
        <v>20</v>
      </c>
      <c r="I20" s="51">
        <v>20</v>
      </c>
      <c r="J20" s="56">
        <f>SUM(G20:I20)</f>
        <v>60</v>
      </c>
      <c r="K20" s="37" t="s">
        <v>497</v>
      </c>
      <c r="L20" s="1" t="s">
        <v>570</v>
      </c>
      <c r="M20" s="112" t="s">
        <v>522</v>
      </c>
    </row>
    <row r="21" spans="1:13" ht="25.5">
      <c r="A21" s="108" t="s">
        <v>317</v>
      </c>
      <c r="B21" s="108"/>
      <c r="C21" s="52" t="s">
        <v>616</v>
      </c>
      <c r="D21" s="45" t="s">
        <v>400</v>
      </c>
      <c r="E21" s="44" t="s">
        <v>4</v>
      </c>
      <c r="F21" s="44" t="s">
        <v>237</v>
      </c>
      <c r="G21" s="51">
        <v>5</v>
      </c>
      <c r="H21" s="51">
        <v>5</v>
      </c>
      <c r="I21" s="51">
        <v>5</v>
      </c>
      <c r="J21" s="56">
        <f>SUM(G21:I21)</f>
        <v>15</v>
      </c>
      <c r="K21" s="37" t="s">
        <v>633</v>
      </c>
      <c r="L21" s="1" t="s">
        <v>570</v>
      </c>
      <c r="M21" s="112" t="s">
        <v>522</v>
      </c>
    </row>
    <row r="22" spans="1:13" ht="25.5">
      <c r="A22" s="99" t="s">
        <v>317</v>
      </c>
      <c r="B22" s="99"/>
      <c r="C22" s="52" t="s">
        <v>349</v>
      </c>
      <c r="D22" s="45" t="s">
        <v>414</v>
      </c>
      <c r="E22" s="44" t="s">
        <v>7</v>
      </c>
      <c r="F22" s="44" t="s">
        <v>237</v>
      </c>
      <c r="G22" s="51">
        <v>10</v>
      </c>
      <c r="H22" s="51">
        <v>10</v>
      </c>
      <c r="I22" s="51">
        <v>10</v>
      </c>
      <c r="J22" s="56">
        <f>SUM(G22:I22)</f>
        <v>30</v>
      </c>
      <c r="K22" s="37" t="s">
        <v>496</v>
      </c>
      <c r="L22" s="1" t="s">
        <v>570</v>
      </c>
      <c r="M22" s="112" t="s">
        <v>522</v>
      </c>
    </row>
    <row r="23" spans="1:10" ht="12.75">
      <c r="A23" s="99" t="s">
        <v>654</v>
      </c>
      <c r="B23" s="99"/>
      <c r="C23" s="52"/>
      <c r="D23" s="45"/>
      <c r="E23" s="44"/>
      <c r="F23" s="44"/>
      <c r="G23" s="51"/>
      <c r="H23" s="51"/>
      <c r="I23" s="51"/>
      <c r="J23" s="56"/>
    </row>
    <row r="24" spans="1:13" ht="25.5">
      <c r="A24" s="105"/>
      <c r="B24" s="105"/>
      <c r="C24" s="52" t="s">
        <v>409</v>
      </c>
      <c r="D24" s="49" t="s">
        <v>530</v>
      </c>
      <c r="E24" s="60" t="s">
        <v>4</v>
      </c>
      <c r="F24" s="60" t="s">
        <v>236</v>
      </c>
      <c r="G24" s="51" t="s">
        <v>6</v>
      </c>
      <c r="H24" s="51">
        <v>25</v>
      </c>
      <c r="I24" s="56"/>
      <c r="J24" s="56">
        <f>SUM(G24:I24)</f>
        <v>25</v>
      </c>
      <c r="L24" s="37" t="s">
        <v>611</v>
      </c>
      <c r="M24" s="112" t="s">
        <v>522</v>
      </c>
    </row>
    <row r="25" spans="1:13" ht="25.5">
      <c r="A25" s="40"/>
      <c r="B25" s="40"/>
      <c r="C25" s="52" t="s">
        <v>325</v>
      </c>
      <c r="D25" s="46" t="s">
        <v>403</v>
      </c>
      <c r="E25" s="44" t="s">
        <v>7</v>
      </c>
      <c r="F25" s="44" t="s">
        <v>236</v>
      </c>
      <c r="G25" s="51"/>
      <c r="H25" s="51">
        <v>20</v>
      </c>
      <c r="I25" s="51"/>
      <c r="J25" s="56">
        <f aca="true" t="shared" si="0" ref="J25:J45">SUM(G25:I25)</f>
        <v>20</v>
      </c>
      <c r="L25" s="1" t="s">
        <v>570</v>
      </c>
      <c r="M25" s="112" t="s">
        <v>522</v>
      </c>
    </row>
    <row r="26" spans="1:13" ht="25.5">
      <c r="A26" s="40"/>
      <c r="B26" s="40"/>
      <c r="C26" s="52" t="s">
        <v>517</v>
      </c>
      <c r="D26" s="46" t="s">
        <v>382</v>
      </c>
      <c r="E26" s="44" t="s">
        <v>4</v>
      </c>
      <c r="F26" s="44" t="s">
        <v>236</v>
      </c>
      <c r="G26" s="51">
        <v>15</v>
      </c>
      <c r="H26" s="51"/>
      <c r="I26" s="51">
        <v>15</v>
      </c>
      <c r="J26" s="56">
        <f t="shared" si="0"/>
        <v>30</v>
      </c>
      <c r="L26" s="1" t="s">
        <v>570</v>
      </c>
      <c r="M26" s="112" t="s">
        <v>522</v>
      </c>
    </row>
    <row r="27" spans="1:13" s="38" customFormat="1" ht="25.5">
      <c r="A27" s="105"/>
      <c r="B27" s="105"/>
      <c r="C27" s="54" t="s">
        <v>279</v>
      </c>
      <c r="D27" s="46" t="s">
        <v>391</v>
      </c>
      <c r="E27" s="44" t="s">
        <v>392</v>
      </c>
      <c r="F27" s="44" t="s">
        <v>236</v>
      </c>
      <c r="G27" s="51">
        <v>15</v>
      </c>
      <c r="H27" s="51"/>
      <c r="I27" s="51"/>
      <c r="J27" s="56">
        <f t="shared" si="0"/>
        <v>15</v>
      </c>
      <c r="K27" s="37"/>
      <c r="L27" s="1" t="s">
        <v>570</v>
      </c>
      <c r="M27" s="112" t="s">
        <v>522</v>
      </c>
    </row>
    <row r="28" spans="1:13" ht="51">
      <c r="A28" s="105"/>
      <c r="B28" s="105"/>
      <c r="C28" s="42" t="s">
        <v>368</v>
      </c>
      <c r="D28" s="46" t="s">
        <v>381</v>
      </c>
      <c r="E28" s="44" t="s">
        <v>5</v>
      </c>
      <c r="F28" s="44" t="s">
        <v>236</v>
      </c>
      <c r="G28" s="51"/>
      <c r="H28" s="51"/>
      <c r="I28" s="51">
        <v>15</v>
      </c>
      <c r="J28" s="56">
        <f t="shared" si="0"/>
        <v>15</v>
      </c>
      <c r="L28" s="1" t="s">
        <v>570</v>
      </c>
      <c r="M28" s="112" t="s">
        <v>522</v>
      </c>
    </row>
    <row r="29" spans="1:13" ht="25.5">
      <c r="A29" s="105"/>
      <c r="B29" s="105"/>
      <c r="C29" s="42" t="s">
        <v>370</v>
      </c>
      <c r="D29" s="46" t="s">
        <v>378</v>
      </c>
      <c r="E29" s="44" t="s">
        <v>5</v>
      </c>
      <c r="F29" s="44" t="s">
        <v>236</v>
      </c>
      <c r="G29" s="51"/>
      <c r="H29" s="51">
        <v>20</v>
      </c>
      <c r="I29" s="51" t="s">
        <v>6</v>
      </c>
      <c r="J29" s="56">
        <f t="shared" si="0"/>
        <v>20</v>
      </c>
      <c r="L29" s="1" t="s">
        <v>570</v>
      </c>
      <c r="M29" s="112" t="s">
        <v>522</v>
      </c>
    </row>
    <row r="30" spans="1:13" ht="25.5">
      <c r="A30" s="105"/>
      <c r="B30" s="105"/>
      <c r="C30" s="62" t="s">
        <v>615</v>
      </c>
      <c r="D30" s="45" t="s">
        <v>393</v>
      </c>
      <c r="E30" s="44" t="s">
        <v>4</v>
      </c>
      <c r="F30" s="44" t="s">
        <v>236</v>
      </c>
      <c r="G30" s="51"/>
      <c r="H30" s="51"/>
      <c r="I30" s="51"/>
      <c r="J30" s="56">
        <f t="shared" si="0"/>
        <v>0</v>
      </c>
      <c r="K30" s="136"/>
      <c r="L30" s="137" t="s">
        <v>570</v>
      </c>
      <c r="M30" s="138" t="s">
        <v>522</v>
      </c>
    </row>
    <row r="31" spans="1:13" ht="25.5">
      <c r="A31" s="108"/>
      <c r="B31" s="108"/>
      <c r="C31" s="52" t="s">
        <v>519</v>
      </c>
      <c r="D31" s="45" t="s">
        <v>520</v>
      </c>
      <c r="E31" s="44" t="s">
        <v>4</v>
      </c>
      <c r="F31" s="44" t="s">
        <v>236</v>
      </c>
      <c r="G31" s="51">
        <v>20</v>
      </c>
      <c r="H31" s="51"/>
      <c r="I31" s="51"/>
      <c r="J31" s="56">
        <f t="shared" si="0"/>
        <v>20</v>
      </c>
      <c r="L31" s="1" t="s">
        <v>570</v>
      </c>
      <c r="M31" s="112" t="s">
        <v>522</v>
      </c>
    </row>
    <row r="32" spans="1:13" ht="28.5" customHeight="1">
      <c r="A32" s="105"/>
      <c r="B32" s="105"/>
      <c r="C32" s="62" t="s">
        <v>242</v>
      </c>
      <c r="D32" s="45" t="s">
        <v>415</v>
      </c>
      <c r="E32" s="44" t="s">
        <v>4</v>
      </c>
      <c r="F32" s="44" t="s">
        <v>236</v>
      </c>
      <c r="G32" s="51"/>
      <c r="H32" s="51" t="s">
        <v>6</v>
      </c>
      <c r="I32" s="51">
        <v>25</v>
      </c>
      <c r="J32" s="56">
        <f t="shared" si="0"/>
        <v>25</v>
      </c>
      <c r="L32" s="1" t="s">
        <v>570</v>
      </c>
      <c r="M32" s="112" t="s">
        <v>522</v>
      </c>
    </row>
    <row r="33" spans="1:13" ht="25.5">
      <c r="A33" s="99"/>
      <c r="B33" s="99"/>
      <c r="C33" s="52" t="s">
        <v>348</v>
      </c>
      <c r="D33" s="45" t="s">
        <v>401</v>
      </c>
      <c r="E33" s="44" t="s">
        <v>4</v>
      </c>
      <c r="F33" s="44" t="s">
        <v>236</v>
      </c>
      <c r="G33" s="51" t="s">
        <v>6</v>
      </c>
      <c r="H33" s="51"/>
      <c r="I33" s="51">
        <v>15</v>
      </c>
      <c r="J33" s="56">
        <f t="shared" si="0"/>
        <v>15</v>
      </c>
      <c r="L33" s="1" t="s">
        <v>570</v>
      </c>
      <c r="M33" s="112" t="s">
        <v>522</v>
      </c>
    </row>
    <row r="34" spans="1:13" ht="25.5">
      <c r="A34" s="105"/>
      <c r="B34" s="105"/>
      <c r="C34" s="54" t="s">
        <v>339</v>
      </c>
      <c r="D34" s="46" t="s">
        <v>518</v>
      </c>
      <c r="E34" s="44" t="s">
        <v>4</v>
      </c>
      <c r="F34" s="44" t="s">
        <v>236</v>
      </c>
      <c r="G34" s="51"/>
      <c r="H34" s="51">
        <v>20</v>
      </c>
      <c r="I34" s="51"/>
      <c r="J34" s="56">
        <f t="shared" si="0"/>
        <v>20</v>
      </c>
      <c r="L34" s="1" t="s">
        <v>499</v>
      </c>
      <c r="M34" s="112" t="s">
        <v>522</v>
      </c>
    </row>
    <row r="35" spans="1:13" ht="25.5">
      <c r="A35" s="105"/>
      <c r="B35" s="105"/>
      <c r="C35" s="54" t="s">
        <v>340</v>
      </c>
      <c r="D35" s="46" t="s">
        <v>383</v>
      </c>
      <c r="E35" s="44" t="s">
        <v>4</v>
      </c>
      <c r="F35" s="44" t="s">
        <v>236</v>
      </c>
      <c r="G35" s="51">
        <v>15</v>
      </c>
      <c r="H35" s="51"/>
      <c r="I35" s="51"/>
      <c r="J35" s="56">
        <f t="shared" si="0"/>
        <v>15</v>
      </c>
      <c r="L35" s="1" t="s">
        <v>499</v>
      </c>
      <c r="M35" s="112" t="s">
        <v>522</v>
      </c>
    </row>
    <row r="36" spans="1:13" ht="38.25">
      <c r="A36" s="105"/>
      <c r="B36" s="105"/>
      <c r="C36" s="67" t="s">
        <v>562</v>
      </c>
      <c r="D36" s="46" t="s">
        <v>379</v>
      </c>
      <c r="E36" s="44" t="s">
        <v>5</v>
      </c>
      <c r="F36" s="44" t="s">
        <v>236</v>
      </c>
      <c r="G36" s="51">
        <v>15</v>
      </c>
      <c r="H36" s="51"/>
      <c r="I36" s="51">
        <v>15</v>
      </c>
      <c r="J36" s="56">
        <f t="shared" si="0"/>
        <v>30</v>
      </c>
      <c r="L36" s="1" t="s">
        <v>499</v>
      </c>
      <c r="M36" s="112" t="s">
        <v>522</v>
      </c>
    </row>
    <row r="37" spans="1:13" ht="25.5">
      <c r="A37" s="105"/>
      <c r="B37" s="105"/>
      <c r="C37" s="67" t="s">
        <v>640</v>
      </c>
      <c r="D37" s="46" t="s">
        <v>641</v>
      </c>
      <c r="E37" s="44" t="s">
        <v>4</v>
      </c>
      <c r="F37" s="44" t="s">
        <v>236</v>
      </c>
      <c r="G37" s="51">
        <v>20</v>
      </c>
      <c r="H37" s="51"/>
      <c r="I37" s="51"/>
      <c r="J37" s="56">
        <f t="shared" si="0"/>
        <v>20</v>
      </c>
      <c r="L37" s="1" t="s">
        <v>499</v>
      </c>
      <c r="M37" s="112" t="s">
        <v>522</v>
      </c>
    </row>
    <row r="38" spans="1:13" ht="30" customHeight="1">
      <c r="A38" s="105"/>
      <c r="B38" s="105"/>
      <c r="C38" s="67" t="s">
        <v>15</v>
      </c>
      <c r="D38" s="46" t="s">
        <v>538</v>
      </c>
      <c r="E38" s="44" t="s">
        <v>5</v>
      </c>
      <c r="F38" s="44" t="s">
        <v>236</v>
      </c>
      <c r="G38" s="51"/>
      <c r="H38" s="51">
        <v>15</v>
      </c>
      <c r="I38" s="51" t="s">
        <v>6</v>
      </c>
      <c r="J38" s="56">
        <f t="shared" si="0"/>
        <v>15</v>
      </c>
      <c r="L38" s="1" t="s">
        <v>499</v>
      </c>
      <c r="M38" s="112" t="s">
        <v>522</v>
      </c>
    </row>
    <row r="39" spans="1:13" ht="27.75" customHeight="1">
      <c r="A39" s="106"/>
      <c r="B39" s="106"/>
      <c r="C39" s="52" t="s">
        <v>354</v>
      </c>
      <c r="D39" s="45" t="s">
        <v>436</v>
      </c>
      <c r="E39" s="44" t="s">
        <v>4</v>
      </c>
      <c r="F39" s="44" t="s">
        <v>236</v>
      </c>
      <c r="G39" s="51">
        <v>15</v>
      </c>
      <c r="H39" s="51"/>
      <c r="I39" s="51"/>
      <c r="J39" s="56">
        <f t="shared" si="0"/>
        <v>15</v>
      </c>
      <c r="L39" s="1" t="s">
        <v>498</v>
      </c>
      <c r="M39" s="112" t="s">
        <v>522</v>
      </c>
    </row>
    <row r="40" spans="1:13" ht="25.5" customHeight="1">
      <c r="A40" s="100"/>
      <c r="B40" s="100"/>
      <c r="C40" s="52" t="s">
        <v>437</v>
      </c>
      <c r="D40" s="45" t="s">
        <v>439</v>
      </c>
      <c r="E40" s="44" t="s">
        <v>4</v>
      </c>
      <c r="F40" s="44" t="s">
        <v>236</v>
      </c>
      <c r="G40" s="51"/>
      <c r="H40" s="51"/>
      <c r="I40" s="51">
        <v>15</v>
      </c>
      <c r="J40" s="56">
        <f t="shared" si="0"/>
        <v>15</v>
      </c>
      <c r="L40" s="1" t="s">
        <v>498</v>
      </c>
      <c r="M40" s="112" t="s">
        <v>522</v>
      </c>
    </row>
    <row r="41" spans="1:13" ht="25.5">
      <c r="A41" s="100"/>
      <c r="B41" s="100"/>
      <c r="C41" s="52" t="s">
        <v>438</v>
      </c>
      <c r="D41" s="45" t="s">
        <v>404</v>
      </c>
      <c r="E41" s="44" t="s">
        <v>4</v>
      </c>
      <c r="F41" s="44" t="s">
        <v>236</v>
      </c>
      <c r="G41" s="51"/>
      <c r="H41" s="51" t="s">
        <v>6</v>
      </c>
      <c r="I41" s="51">
        <v>15</v>
      </c>
      <c r="J41" s="56">
        <f t="shared" si="0"/>
        <v>15</v>
      </c>
      <c r="L41" s="1" t="s">
        <v>498</v>
      </c>
      <c r="M41" s="112" t="s">
        <v>522</v>
      </c>
    </row>
    <row r="42" spans="1:13" ht="25.5">
      <c r="A42" s="100"/>
      <c r="B42" s="100"/>
      <c r="C42" s="52" t="s">
        <v>334</v>
      </c>
      <c r="D42" s="45" t="s">
        <v>441</v>
      </c>
      <c r="E42" s="44" t="s">
        <v>4</v>
      </c>
      <c r="F42" s="44" t="s">
        <v>236</v>
      </c>
      <c r="G42" s="115"/>
      <c r="H42" s="51"/>
      <c r="I42" s="51"/>
      <c r="J42" s="56">
        <f t="shared" si="0"/>
        <v>0</v>
      </c>
      <c r="L42" s="1" t="s">
        <v>498</v>
      </c>
      <c r="M42" s="112" t="s">
        <v>522</v>
      </c>
    </row>
    <row r="43" spans="1:13" ht="25.5">
      <c r="A43" s="100"/>
      <c r="B43" s="100"/>
      <c r="C43" s="52" t="s">
        <v>335</v>
      </c>
      <c r="D43" s="45" t="s">
        <v>440</v>
      </c>
      <c r="E43" s="44" t="s">
        <v>388</v>
      </c>
      <c r="F43" s="44" t="s">
        <v>236</v>
      </c>
      <c r="G43" s="51" t="s">
        <v>6</v>
      </c>
      <c r="H43" s="51">
        <v>20</v>
      </c>
      <c r="I43" s="51" t="s">
        <v>6</v>
      </c>
      <c r="J43" s="56">
        <f t="shared" si="0"/>
        <v>20</v>
      </c>
      <c r="L43" s="1" t="s">
        <v>498</v>
      </c>
      <c r="M43" s="112" t="s">
        <v>522</v>
      </c>
    </row>
    <row r="44" spans="1:13" ht="12.75">
      <c r="A44" s="100"/>
      <c r="B44" s="100"/>
      <c r="C44" s="62" t="s">
        <v>234</v>
      </c>
      <c r="D44" s="45" t="s">
        <v>629</v>
      </c>
      <c r="E44" s="44" t="s">
        <v>4</v>
      </c>
      <c r="F44" s="44" t="s">
        <v>236</v>
      </c>
      <c r="G44" s="51"/>
      <c r="H44" s="51">
        <v>20</v>
      </c>
      <c r="I44" s="51" t="s">
        <v>6</v>
      </c>
      <c r="J44" s="56">
        <f t="shared" si="0"/>
        <v>20</v>
      </c>
      <c r="L44" s="1" t="s">
        <v>498</v>
      </c>
      <c r="M44" s="112" t="s">
        <v>522</v>
      </c>
    </row>
    <row r="45" spans="1:13" ht="25.5">
      <c r="A45" s="105"/>
      <c r="B45" s="105"/>
      <c r="C45" s="100" t="s">
        <v>642</v>
      </c>
      <c r="D45" s="104" t="s">
        <v>643</v>
      </c>
      <c r="E45" s="102" t="s">
        <v>5</v>
      </c>
      <c r="F45" s="102" t="s">
        <v>236</v>
      </c>
      <c r="G45" s="103">
        <v>15</v>
      </c>
      <c r="H45" s="103"/>
      <c r="I45" s="103"/>
      <c r="J45" s="140">
        <f t="shared" si="0"/>
        <v>15</v>
      </c>
      <c r="K45" s="111"/>
      <c r="L45" s="41" t="s">
        <v>500</v>
      </c>
      <c r="M45" s="112" t="s">
        <v>523</v>
      </c>
    </row>
    <row r="46" spans="1:13" ht="25.5">
      <c r="A46" s="99"/>
      <c r="B46" s="99"/>
      <c r="C46" s="52" t="s">
        <v>278</v>
      </c>
      <c r="D46" s="50" t="s">
        <v>632</v>
      </c>
      <c r="E46" s="61" t="s">
        <v>7</v>
      </c>
      <c r="F46" s="61" t="s">
        <v>236</v>
      </c>
      <c r="G46" s="55">
        <v>10</v>
      </c>
      <c r="H46" s="55"/>
      <c r="I46" s="55"/>
      <c r="J46" s="69">
        <f>SUM(G46:I46)</f>
        <v>10</v>
      </c>
      <c r="L46" s="37" t="s">
        <v>612</v>
      </c>
      <c r="M46" s="112" t="s">
        <v>522</v>
      </c>
    </row>
    <row r="47" spans="1:13" ht="38.25">
      <c r="A47" s="106"/>
      <c r="B47" s="106"/>
      <c r="C47" s="42" t="s">
        <v>619</v>
      </c>
      <c r="D47" s="46" t="s">
        <v>376</v>
      </c>
      <c r="E47" s="44" t="s">
        <v>4</v>
      </c>
      <c r="F47" s="44" t="s">
        <v>236</v>
      </c>
      <c r="G47" s="51">
        <v>25</v>
      </c>
      <c r="H47" s="51"/>
      <c r="I47" s="51"/>
      <c r="J47" s="56">
        <f aca="true" t="shared" si="1" ref="J47:J52">SUM(G47:I47)</f>
        <v>25</v>
      </c>
      <c r="L47" s="37" t="s">
        <v>571</v>
      </c>
      <c r="M47" s="112" t="s">
        <v>523</v>
      </c>
    </row>
    <row r="48" spans="1:13" ht="38.25">
      <c r="A48" s="105"/>
      <c r="B48" s="105"/>
      <c r="C48" s="42" t="s">
        <v>356</v>
      </c>
      <c r="D48" s="46" t="s">
        <v>357</v>
      </c>
      <c r="E48" s="44" t="s">
        <v>5</v>
      </c>
      <c r="F48" s="44" t="s">
        <v>236</v>
      </c>
      <c r="G48" s="51"/>
      <c r="H48" s="51"/>
      <c r="I48" s="51"/>
      <c r="J48" s="56">
        <f t="shared" si="1"/>
        <v>0</v>
      </c>
      <c r="L48" s="37" t="s">
        <v>571</v>
      </c>
      <c r="M48" s="112" t="s">
        <v>523</v>
      </c>
    </row>
    <row r="49" spans="1:13" ht="38.25">
      <c r="A49" s="105"/>
      <c r="B49" s="105"/>
      <c r="C49" s="42" t="s">
        <v>127</v>
      </c>
      <c r="D49" s="46" t="s">
        <v>366</v>
      </c>
      <c r="E49" s="44" t="s">
        <v>4</v>
      </c>
      <c r="F49" s="44" t="s">
        <v>236</v>
      </c>
      <c r="G49" s="51"/>
      <c r="H49" s="51">
        <v>20</v>
      </c>
      <c r="I49" s="51"/>
      <c r="J49" s="56">
        <f t="shared" si="1"/>
        <v>20</v>
      </c>
      <c r="L49" s="37" t="s">
        <v>571</v>
      </c>
      <c r="M49" s="112" t="s">
        <v>523</v>
      </c>
    </row>
    <row r="50" spans="1:13" ht="38.25">
      <c r="A50" s="105"/>
      <c r="B50" s="105"/>
      <c r="C50" s="62" t="s">
        <v>247</v>
      </c>
      <c r="D50" s="45" t="s">
        <v>534</v>
      </c>
      <c r="E50" s="44" t="s">
        <v>5</v>
      </c>
      <c r="F50" s="44" t="s">
        <v>236</v>
      </c>
      <c r="G50" s="51"/>
      <c r="H50" s="51"/>
      <c r="I50" s="51">
        <v>15</v>
      </c>
      <c r="J50" s="56">
        <f t="shared" si="1"/>
        <v>15</v>
      </c>
      <c r="L50" s="37" t="s">
        <v>571</v>
      </c>
      <c r="M50" s="112" t="s">
        <v>523</v>
      </c>
    </row>
    <row r="51" spans="1:13" ht="38.25">
      <c r="A51" s="105"/>
      <c r="B51" s="105"/>
      <c r="C51" s="52" t="s">
        <v>618</v>
      </c>
      <c r="D51" s="46" t="s">
        <v>365</v>
      </c>
      <c r="E51" s="44" t="s">
        <v>7</v>
      </c>
      <c r="F51" s="44" t="s">
        <v>236</v>
      </c>
      <c r="G51" s="51"/>
      <c r="H51" s="51">
        <v>15</v>
      </c>
      <c r="I51" s="51">
        <v>15</v>
      </c>
      <c r="J51" s="56">
        <f t="shared" si="1"/>
        <v>30</v>
      </c>
      <c r="L51" s="37" t="s">
        <v>571</v>
      </c>
      <c r="M51" s="112" t="s">
        <v>523</v>
      </c>
    </row>
    <row r="52" spans="1:13" ht="38.25">
      <c r="A52" s="105"/>
      <c r="B52" s="105"/>
      <c r="C52" s="52" t="s">
        <v>532</v>
      </c>
      <c r="D52" s="45" t="s">
        <v>533</v>
      </c>
      <c r="E52" s="44" t="s">
        <v>5</v>
      </c>
      <c r="F52" s="44" t="s">
        <v>236</v>
      </c>
      <c r="G52" s="51"/>
      <c r="H52" s="51"/>
      <c r="I52" s="51"/>
      <c r="J52" s="56">
        <f t="shared" si="1"/>
        <v>0</v>
      </c>
      <c r="L52" s="37" t="s">
        <v>571</v>
      </c>
      <c r="M52" s="112" t="s">
        <v>523</v>
      </c>
    </row>
    <row r="53" spans="1:13" ht="38.25">
      <c r="A53" s="105"/>
      <c r="B53" s="105"/>
      <c r="C53" s="52" t="s">
        <v>249</v>
      </c>
      <c r="D53" s="45" t="s">
        <v>493</v>
      </c>
      <c r="E53" s="44" t="s">
        <v>5</v>
      </c>
      <c r="F53" s="44" t="s">
        <v>236</v>
      </c>
      <c r="G53" s="51"/>
      <c r="H53" s="51"/>
      <c r="I53" s="51"/>
      <c r="J53" s="56"/>
      <c r="L53" s="37" t="s">
        <v>571</v>
      </c>
      <c r="M53" s="112" t="s">
        <v>523</v>
      </c>
    </row>
    <row r="54" spans="1:13" ht="38.25">
      <c r="A54" s="105"/>
      <c r="B54" s="105"/>
      <c r="C54" s="62" t="s">
        <v>252</v>
      </c>
      <c r="D54" s="45" t="s">
        <v>410</v>
      </c>
      <c r="E54" s="44" t="s">
        <v>4</v>
      </c>
      <c r="F54" s="44" t="s">
        <v>236</v>
      </c>
      <c r="G54" s="51"/>
      <c r="H54" s="51"/>
      <c r="I54" s="51">
        <v>20</v>
      </c>
      <c r="J54" s="56">
        <f>SUM(G54:I54)</f>
        <v>20</v>
      </c>
      <c r="L54" s="37" t="s">
        <v>571</v>
      </c>
      <c r="M54" s="112" t="s">
        <v>523</v>
      </c>
    </row>
    <row r="55" spans="1:13" ht="38.25">
      <c r="A55" s="100"/>
      <c r="B55" s="100"/>
      <c r="C55" s="54" t="s">
        <v>515</v>
      </c>
      <c r="D55" s="46" t="s">
        <v>516</v>
      </c>
      <c r="E55" s="44" t="s">
        <v>392</v>
      </c>
      <c r="F55" s="44" t="s">
        <v>236</v>
      </c>
      <c r="G55" s="103">
        <v>10</v>
      </c>
      <c r="H55" s="51"/>
      <c r="I55" s="51"/>
      <c r="J55" s="56">
        <f>SUM(G55:I55)</f>
        <v>10</v>
      </c>
      <c r="L55" s="37" t="s">
        <v>571</v>
      </c>
      <c r="M55" s="112" t="s">
        <v>523</v>
      </c>
    </row>
    <row r="56" spans="1:13" ht="38.25">
      <c r="A56" s="100"/>
      <c r="B56" s="100"/>
      <c r="C56" s="54" t="s">
        <v>617</v>
      </c>
      <c r="D56" s="141"/>
      <c r="E56" s="44" t="s">
        <v>5</v>
      </c>
      <c r="F56" s="44" t="s">
        <v>236</v>
      </c>
      <c r="G56" s="103">
        <v>15</v>
      </c>
      <c r="H56" s="51"/>
      <c r="I56" s="51"/>
      <c r="J56" s="56">
        <f>SUM(G56:I56)</f>
        <v>15</v>
      </c>
      <c r="L56" s="37" t="str">
        <f>L55</f>
        <v>Policy and Communication</v>
      </c>
      <c r="M56" s="112" t="str">
        <f>M55</f>
        <v>SC</v>
      </c>
    </row>
    <row r="57" spans="1:13" ht="12.75">
      <c r="A57" s="105"/>
      <c r="B57" s="105"/>
      <c r="C57" s="52" t="s">
        <v>327</v>
      </c>
      <c r="D57" s="45" t="s">
        <v>544</v>
      </c>
      <c r="E57" s="44" t="s">
        <v>5</v>
      </c>
      <c r="F57" s="44" t="s">
        <v>236</v>
      </c>
      <c r="G57" s="51"/>
      <c r="H57" s="51"/>
      <c r="I57" s="51"/>
      <c r="J57" s="56">
        <f>SUM(G57:I57)</f>
        <v>0</v>
      </c>
      <c r="L57" s="1" t="s">
        <v>503</v>
      </c>
      <c r="M57" s="112" t="s">
        <v>523</v>
      </c>
    </row>
    <row r="58" spans="1:13" ht="25.5">
      <c r="A58" s="105"/>
      <c r="B58" s="105"/>
      <c r="C58" s="52" t="s">
        <v>330</v>
      </c>
      <c r="D58" s="45" t="s">
        <v>627</v>
      </c>
      <c r="E58" s="44" t="s">
        <v>4</v>
      </c>
      <c r="F58" s="44" t="s">
        <v>236</v>
      </c>
      <c r="G58" s="51"/>
      <c r="H58" s="51"/>
      <c r="I58" s="51" t="s">
        <v>565</v>
      </c>
      <c r="J58" s="56">
        <f>SUM(G58:I58)</f>
        <v>0</v>
      </c>
      <c r="L58" s="1" t="s">
        <v>503</v>
      </c>
      <c r="M58" s="112" t="s">
        <v>523</v>
      </c>
    </row>
    <row r="59" spans="1:13" ht="25.5">
      <c r="A59" s="99"/>
      <c r="B59" s="99"/>
      <c r="C59" s="52" t="s">
        <v>13</v>
      </c>
      <c r="D59" s="46" t="s">
        <v>430</v>
      </c>
      <c r="E59" s="4" t="s">
        <v>4</v>
      </c>
      <c r="F59" s="4" t="s">
        <v>236</v>
      </c>
      <c r="G59" s="3" t="s">
        <v>6</v>
      </c>
      <c r="I59" s="2">
        <v>20</v>
      </c>
      <c r="J59" s="65">
        <f>SUM(G59:I59)</f>
        <v>20</v>
      </c>
      <c r="L59" s="1" t="s">
        <v>507</v>
      </c>
      <c r="M59" s="112" t="s">
        <v>522</v>
      </c>
    </row>
    <row r="60" spans="1:3" ht="12.75">
      <c r="A60" s="99" t="s">
        <v>655</v>
      </c>
      <c r="B60" s="99"/>
      <c r="C60" s="52"/>
    </row>
    <row r="61" spans="1:13" ht="25.5">
      <c r="A61" s="99" t="s">
        <v>317</v>
      </c>
      <c r="B61" s="99"/>
      <c r="C61" s="52" t="s">
        <v>320</v>
      </c>
      <c r="D61" s="45" t="s">
        <v>386</v>
      </c>
      <c r="E61" s="44" t="s">
        <v>7</v>
      </c>
      <c r="F61" s="44" t="s">
        <v>240</v>
      </c>
      <c r="G61" s="51"/>
      <c r="H61" s="51">
        <v>20</v>
      </c>
      <c r="I61" s="51"/>
      <c r="J61" s="56">
        <f aca="true" t="shared" si="2" ref="J61:J73">SUM(G61:I61)</f>
        <v>20</v>
      </c>
      <c r="L61" s="111" t="s">
        <v>607</v>
      </c>
      <c r="M61" s="112" t="s">
        <v>522</v>
      </c>
    </row>
    <row r="62" spans="1:13" ht="25.5">
      <c r="A62" s="106"/>
      <c r="B62" s="106"/>
      <c r="C62" s="52" t="s">
        <v>301</v>
      </c>
      <c r="D62" s="46" t="s">
        <v>481</v>
      </c>
      <c r="E62" s="4" t="s">
        <v>7</v>
      </c>
      <c r="F62" s="4" t="s">
        <v>240</v>
      </c>
      <c r="J62" s="65">
        <f t="shared" si="2"/>
        <v>0</v>
      </c>
      <c r="L62" s="1" t="s">
        <v>549</v>
      </c>
      <c r="M62" s="112" t="s">
        <v>523</v>
      </c>
    </row>
    <row r="63" spans="1:13" ht="30.75" customHeight="1">
      <c r="A63" s="99"/>
      <c r="B63" s="99"/>
      <c r="C63" s="52" t="s">
        <v>302</v>
      </c>
      <c r="D63" s="46" t="s">
        <v>550</v>
      </c>
      <c r="E63" s="4" t="s">
        <v>5</v>
      </c>
      <c r="F63" s="4" t="s">
        <v>240</v>
      </c>
      <c r="J63" s="65">
        <f t="shared" si="2"/>
        <v>0</v>
      </c>
      <c r="L63" s="1" t="s">
        <v>549</v>
      </c>
      <c r="M63" s="112" t="s">
        <v>523</v>
      </c>
    </row>
    <row r="64" spans="1:13" ht="25.5" customHeight="1">
      <c r="A64" s="99"/>
      <c r="B64" s="99"/>
      <c r="C64" s="52" t="s">
        <v>303</v>
      </c>
      <c r="D64" s="46" t="s">
        <v>482</v>
      </c>
      <c r="E64" s="4" t="s">
        <v>5</v>
      </c>
      <c r="F64" s="4" t="s">
        <v>240</v>
      </c>
      <c r="I64" s="2">
        <v>15</v>
      </c>
      <c r="J64" s="65">
        <f t="shared" si="2"/>
        <v>15</v>
      </c>
      <c r="L64" s="1" t="s">
        <v>549</v>
      </c>
      <c r="M64" s="112" t="s">
        <v>523</v>
      </c>
    </row>
    <row r="65" spans="1:13" ht="40.5" customHeight="1">
      <c r="A65" s="99"/>
      <c r="B65" s="99"/>
      <c r="C65" s="52" t="s">
        <v>263</v>
      </c>
      <c r="D65" s="46" t="s">
        <v>482</v>
      </c>
      <c r="E65" s="4" t="s">
        <v>4</v>
      </c>
      <c r="F65" s="4" t="s">
        <v>240</v>
      </c>
      <c r="G65" s="3">
        <v>15</v>
      </c>
      <c r="J65" s="65">
        <f t="shared" si="2"/>
        <v>15</v>
      </c>
      <c r="L65" s="1" t="s">
        <v>549</v>
      </c>
      <c r="M65" s="112" t="s">
        <v>523</v>
      </c>
    </row>
    <row r="66" spans="1:13" ht="14.25" customHeight="1">
      <c r="A66" s="99"/>
      <c r="B66" s="99"/>
      <c r="C66" s="63" t="s">
        <v>264</v>
      </c>
      <c r="D66" s="46" t="s">
        <v>487</v>
      </c>
      <c r="E66" s="4" t="s">
        <v>5</v>
      </c>
      <c r="F66" s="4" t="s">
        <v>240</v>
      </c>
      <c r="J66" s="65">
        <f t="shared" si="2"/>
        <v>0</v>
      </c>
      <c r="L66" s="1" t="s">
        <v>549</v>
      </c>
      <c r="M66" s="112" t="s">
        <v>523</v>
      </c>
    </row>
    <row r="67" spans="1:13" ht="25.5">
      <c r="A67" s="100"/>
      <c r="B67" s="100"/>
      <c r="C67" s="52" t="s">
        <v>304</v>
      </c>
      <c r="D67" s="46" t="s">
        <v>483</v>
      </c>
      <c r="E67" s="4" t="s">
        <v>5</v>
      </c>
      <c r="F67" s="4" t="s">
        <v>240</v>
      </c>
      <c r="G67" s="3">
        <v>15</v>
      </c>
      <c r="J67" s="65">
        <f t="shared" si="2"/>
        <v>15</v>
      </c>
      <c r="L67" s="1" t="s">
        <v>549</v>
      </c>
      <c r="M67" s="112" t="s">
        <v>523</v>
      </c>
    </row>
    <row r="68" spans="1:13" ht="38.25">
      <c r="A68" s="99"/>
      <c r="B68" s="99"/>
      <c r="C68" s="52" t="s">
        <v>305</v>
      </c>
      <c r="D68" s="46" t="s">
        <v>551</v>
      </c>
      <c r="E68" s="4" t="s">
        <v>7</v>
      </c>
      <c r="F68" s="4" t="s">
        <v>240</v>
      </c>
      <c r="I68" s="2">
        <v>15</v>
      </c>
      <c r="J68" s="65">
        <f t="shared" si="2"/>
        <v>15</v>
      </c>
      <c r="L68" s="1" t="s">
        <v>549</v>
      </c>
      <c r="M68" s="112" t="s">
        <v>523</v>
      </c>
    </row>
    <row r="69" spans="1:13" ht="38.25">
      <c r="A69" s="99"/>
      <c r="B69" s="99"/>
      <c r="C69" s="52" t="s">
        <v>306</v>
      </c>
      <c r="D69" s="46" t="s">
        <v>551</v>
      </c>
      <c r="E69" s="4" t="s">
        <v>7</v>
      </c>
      <c r="F69" s="4" t="s">
        <v>240</v>
      </c>
      <c r="H69" s="3">
        <v>20</v>
      </c>
      <c r="J69" s="65">
        <f t="shared" si="2"/>
        <v>20</v>
      </c>
      <c r="L69" s="1" t="s">
        <v>549</v>
      </c>
      <c r="M69" s="112" t="s">
        <v>523</v>
      </c>
    </row>
    <row r="70" spans="1:13" ht="25.5">
      <c r="A70" s="99"/>
      <c r="B70" s="99"/>
      <c r="C70" s="52" t="s">
        <v>307</v>
      </c>
      <c r="D70" s="46" t="s">
        <v>552</v>
      </c>
      <c r="E70" s="4" t="s">
        <v>5</v>
      </c>
      <c r="F70" s="4" t="s">
        <v>240</v>
      </c>
      <c r="I70" s="2">
        <v>10</v>
      </c>
      <c r="J70" s="65">
        <f t="shared" si="2"/>
        <v>10</v>
      </c>
      <c r="L70" s="1" t="s">
        <v>549</v>
      </c>
      <c r="M70" s="112" t="s">
        <v>523</v>
      </c>
    </row>
    <row r="71" spans="1:13" ht="25.5">
      <c r="A71" s="99"/>
      <c r="B71" s="99"/>
      <c r="C71" s="52" t="s">
        <v>256</v>
      </c>
      <c r="D71" s="46" t="s">
        <v>484</v>
      </c>
      <c r="E71" s="4" t="s">
        <v>5</v>
      </c>
      <c r="F71" s="4" t="s">
        <v>240</v>
      </c>
      <c r="H71" s="3">
        <v>15</v>
      </c>
      <c r="J71" s="65">
        <f t="shared" si="2"/>
        <v>15</v>
      </c>
      <c r="L71" s="1" t="s">
        <v>549</v>
      </c>
      <c r="M71" s="112" t="s">
        <v>523</v>
      </c>
    </row>
    <row r="72" spans="1:13" ht="25.5">
      <c r="A72" s="99"/>
      <c r="B72" s="99"/>
      <c r="C72" s="52" t="s">
        <v>309</v>
      </c>
      <c r="D72" s="46" t="s">
        <v>481</v>
      </c>
      <c r="E72" s="4" t="s">
        <v>480</v>
      </c>
      <c r="F72" s="4" t="s">
        <v>240</v>
      </c>
      <c r="J72" s="65">
        <f t="shared" si="2"/>
        <v>0</v>
      </c>
      <c r="L72" s="1" t="s">
        <v>549</v>
      </c>
      <c r="M72" s="112" t="s">
        <v>523</v>
      </c>
    </row>
    <row r="73" spans="1:13" ht="38.25">
      <c r="A73" s="99"/>
      <c r="B73" s="99"/>
      <c r="C73" s="67" t="s">
        <v>622</v>
      </c>
      <c r="D73" s="46" t="s">
        <v>553</v>
      </c>
      <c r="E73" s="4" t="s">
        <v>7</v>
      </c>
      <c r="F73" s="4" t="s">
        <v>240</v>
      </c>
      <c r="H73" s="3">
        <v>15</v>
      </c>
      <c r="J73" s="65">
        <f t="shared" si="2"/>
        <v>15</v>
      </c>
      <c r="L73" s="1" t="s">
        <v>549</v>
      </c>
      <c r="M73" s="112" t="s">
        <v>523</v>
      </c>
    </row>
    <row r="74" spans="1:13" ht="38.25">
      <c r="A74" s="40"/>
      <c r="B74" s="40"/>
      <c r="C74" s="52" t="s">
        <v>256</v>
      </c>
      <c r="D74" s="45" t="s">
        <v>423</v>
      </c>
      <c r="E74" s="44" t="s">
        <v>5</v>
      </c>
      <c r="F74" s="44" t="s">
        <v>240</v>
      </c>
      <c r="G74" s="51"/>
      <c r="H74" s="51">
        <v>15</v>
      </c>
      <c r="I74" s="51"/>
      <c r="J74" s="56">
        <f>SUM(G74:I74)</f>
        <v>15</v>
      </c>
      <c r="L74" s="1" t="s">
        <v>504</v>
      </c>
      <c r="M74" s="112" t="s">
        <v>522</v>
      </c>
    </row>
    <row r="75" spans="1:13" ht="25.5">
      <c r="A75" s="40"/>
      <c r="B75" s="40"/>
      <c r="C75" s="66" t="s">
        <v>417</v>
      </c>
      <c r="D75" s="45" t="s">
        <v>416</v>
      </c>
      <c r="E75" s="44" t="s">
        <v>5</v>
      </c>
      <c r="F75" s="44" t="s">
        <v>240</v>
      </c>
      <c r="G75" s="51"/>
      <c r="H75" s="51"/>
      <c r="I75" s="51"/>
      <c r="J75" s="56"/>
      <c r="L75" s="1" t="s">
        <v>504</v>
      </c>
      <c r="M75" s="112" t="s">
        <v>522</v>
      </c>
    </row>
    <row r="76" spans="1:13" ht="25.5">
      <c r="A76" s="99"/>
      <c r="B76" s="99"/>
      <c r="C76" s="67" t="s">
        <v>371</v>
      </c>
      <c r="D76" s="45" t="s">
        <v>416</v>
      </c>
      <c r="E76" s="44" t="s">
        <v>5</v>
      </c>
      <c r="F76" s="44" t="s">
        <v>240</v>
      </c>
      <c r="G76" s="51"/>
      <c r="H76" s="51">
        <v>10</v>
      </c>
      <c r="I76" s="51"/>
      <c r="J76" s="56">
        <f>SUM(G76:I76)</f>
        <v>10</v>
      </c>
      <c r="L76" s="1" t="s">
        <v>504</v>
      </c>
      <c r="M76" s="112" t="s">
        <v>522</v>
      </c>
    </row>
    <row r="77" spans="1:13" ht="25.5">
      <c r="A77" s="99"/>
      <c r="B77" s="99"/>
      <c r="C77" s="52" t="s">
        <v>258</v>
      </c>
      <c r="D77" s="45" t="s">
        <v>418</v>
      </c>
      <c r="E77" s="44" t="s">
        <v>7</v>
      </c>
      <c r="F77" s="44" t="s">
        <v>240</v>
      </c>
      <c r="G77" s="51">
        <v>4</v>
      </c>
      <c r="H77" s="51"/>
      <c r="I77" s="51"/>
      <c r="J77" s="56">
        <f>SUM(G77:I77)</f>
        <v>4</v>
      </c>
      <c r="L77" s="1" t="s">
        <v>504</v>
      </c>
      <c r="M77" s="112" t="s">
        <v>522</v>
      </c>
    </row>
    <row r="78" spans="1:13" ht="25.5">
      <c r="A78" s="105"/>
      <c r="B78" s="105"/>
      <c r="C78" s="52" t="s">
        <v>267</v>
      </c>
      <c r="D78" s="49" t="s">
        <v>407</v>
      </c>
      <c r="E78" s="60" t="s">
        <v>7</v>
      </c>
      <c r="F78" s="60" t="s">
        <v>240</v>
      </c>
      <c r="G78" s="51"/>
      <c r="H78" s="51"/>
      <c r="I78" s="51">
        <v>6</v>
      </c>
      <c r="J78" s="56">
        <f>SUM(G78:I78)</f>
        <v>6</v>
      </c>
      <c r="L78" s="37" t="s">
        <v>611</v>
      </c>
      <c r="M78" s="112" t="s">
        <v>522</v>
      </c>
    </row>
    <row r="79" spans="1:13" ht="24.75" customHeight="1">
      <c r="A79" s="105"/>
      <c r="B79" s="105"/>
      <c r="C79" s="52" t="s">
        <v>268</v>
      </c>
      <c r="D79" s="49" t="s">
        <v>408</v>
      </c>
      <c r="E79" s="60" t="s">
        <v>7</v>
      </c>
      <c r="F79" s="60" t="s">
        <v>240</v>
      </c>
      <c r="G79" s="51"/>
      <c r="H79" s="51">
        <v>15</v>
      </c>
      <c r="I79" s="51"/>
      <c r="J79" s="56">
        <f>SUM(G79:I79)</f>
        <v>15</v>
      </c>
      <c r="L79" s="37" t="s">
        <v>611</v>
      </c>
      <c r="M79" s="112" t="s">
        <v>522</v>
      </c>
    </row>
    <row r="80" spans="1:13" ht="15" customHeight="1">
      <c r="A80" s="105"/>
      <c r="B80" s="105"/>
      <c r="C80" s="52" t="s">
        <v>310</v>
      </c>
      <c r="D80" s="46" t="s">
        <v>481</v>
      </c>
      <c r="E80" s="4" t="s">
        <v>5</v>
      </c>
      <c r="F80" s="4" t="s">
        <v>240</v>
      </c>
      <c r="H80" s="3">
        <v>5</v>
      </c>
      <c r="I80" s="2">
        <v>5</v>
      </c>
      <c r="J80" s="65">
        <f aca="true" t="shared" si="3" ref="J80:J87">SUM(G80:I80)</f>
        <v>10</v>
      </c>
      <c r="L80" s="1" t="s">
        <v>572</v>
      </c>
      <c r="M80" s="112" t="s">
        <v>522</v>
      </c>
    </row>
    <row r="81" spans="1:13" ht="25.5">
      <c r="A81" s="99"/>
      <c r="B81" s="99"/>
      <c r="C81" s="52" t="s">
        <v>312</v>
      </c>
      <c r="D81" s="46" t="s">
        <v>481</v>
      </c>
      <c r="E81" s="4" t="s">
        <v>5</v>
      </c>
      <c r="F81" s="4" t="s">
        <v>240</v>
      </c>
      <c r="H81" s="3">
        <v>5</v>
      </c>
      <c r="J81" s="65">
        <f t="shared" si="3"/>
        <v>5</v>
      </c>
      <c r="L81" s="1" t="s">
        <v>572</v>
      </c>
      <c r="M81" s="112" t="s">
        <v>522</v>
      </c>
    </row>
    <row r="82" spans="1:13" ht="25.5">
      <c r="A82" s="99"/>
      <c r="B82" s="99"/>
      <c r="C82" s="52" t="s">
        <v>313</v>
      </c>
      <c r="D82" s="46" t="s">
        <v>481</v>
      </c>
      <c r="E82" s="4" t="s">
        <v>7</v>
      </c>
      <c r="F82" s="4" t="s">
        <v>240</v>
      </c>
      <c r="J82" s="65">
        <f t="shared" si="3"/>
        <v>0</v>
      </c>
      <c r="L82" s="1" t="s">
        <v>572</v>
      </c>
      <c r="M82" s="112" t="s">
        <v>522</v>
      </c>
    </row>
    <row r="83" spans="1:13" s="38" customFormat="1" ht="25.5">
      <c r="A83" s="99"/>
      <c r="B83" s="99"/>
      <c r="C83" s="52" t="s">
        <v>14</v>
      </c>
      <c r="D83" s="46" t="s">
        <v>537</v>
      </c>
      <c r="E83" s="4" t="s">
        <v>7</v>
      </c>
      <c r="F83" s="4" t="s">
        <v>240</v>
      </c>
      <c r="G83" s="3"/>
      <c r="H83" s="3"/>
      <c r="I83" s="2"/>
      <c r="J83" s="65">
        <f t="shared" si="3"/>
        <v>0</v>
      </c>
      <c r="K83" s="37"/>
      <c r="L83" s="1" t="s">
        <v>572</v>
      </c>
      <c r="M83" s="112" t="s">
        <v>522</v>
      </c>
    </row>
    <row r="84" spans="1:13" ht="25.5">
      <c r="A84" s="99"/>
      <c r="B84" s="99"/>
      <c r="C84" s="52" t="s">
        <v>314</v>
      </c>
      <c r="D84" s="46" t="s">
        <v>481</v>
      </c>
      <c r="E84" s="4" t="s">
        <v>7</v>
      </c>
      <c r="F84" s="4" t="s">
        <v>240</v>
      </c>
      <c r="I84" s="2">
        <v>5</v>
      </c>
      <c r="J84" s="65">
        <f t="shared" si="3"/>
        <v>5</v>
      </c>
      <c r="L84" s="1" t="s">
        <v>572</v>
      </c>
      <c r="M84" s="112" t="s">
        <v>522</v>
      </c>
    </row>
    <row r="85" spans="1:13" ht="25.5">
      <c r="A85" s="99"/>
      <c r="B85" s="99"/>
      <c r="C85" s="52" t="s">
        <v>315</v>
      </c>
      <c r="D85" s="46" t="s">
        <v>481</v>
      </c>
      <c r="E85" s="4" t="s">
        <v>7</v>
      </c>
      <c r="F85" s="4" t="s">
        <v>240</v>
      </c>
      <c r="J85" s="65">
        <f t="shared" si="3"/>
        <v>0</v>
      </c>
      <c r="L85" s="1" t="s">
        <v>572</v>
      </c>
      <c r="M85" s="112" t="s">
        <v>522</v>
      </c>
    </row>
    <row r="86" spans="1:13" ht="25.5">
      <c r="A86" s="99"/>
      <c r="B86" s="99"/>
      <c r="C86" s="52" t="s">
        <v>316</v>
      </c>
      <c r="D86" s="46" t="s">
        <v>481</v>
      </c>
      <c r="E86" s="4" t="s">
        <v>7</v>
      </c>
      <c r="F86" s="4" t="s">
        <v>240</v>
      </c>
      <c r="I86" s="2">
        <v>15</v>
      </c>
      <c r="J86" s="65">
        <f t="shared" si="3"/>
        <v>15</v>
      </c>
      <c r="L86" s="1" t="s">
        <v>572</v>
      </c>
      <c r="M86" s="112" t="s">
        <v>522</v>
      </c>
    </row>
    <row r="87" spans="1:13" ht="25.5">
      <c r="A87" s="99"/>
      <c r="B87" s="99"/>
      <c r="C87" s="52" t="s">
        <v>342</v>
      </c>
      <c r="D87" s="46" t="s">
        <v>486</v>
      </c>
      <c r="E87" s="4" t="s">
        <v>5</v>
      </c>
      <c r="F87" s="4" t="s">
        <v>240</v>
      </c>
      <c r="J87" s="65">
        <f t="shared" si="3"/>
        <v>0</v>
      </c>
      <c r="L87" s="1" t="s">
        <v>572</v>
      </c>
      <c r="M87" s="112" t="s">
        <v>522</v>
      </c>
    </row>
    <row r="88" spans="1:13" ht="25.5">
      <c r="A88" s="99"/>
      <c r="B88" s="99"/>
      <c r="C88" s="62" t="s">
        <v>253</v>
      </c>
      <c r="D88" s="45" t="s">
        <v>411</v>
      </c>
      <c r="E88" s="4" t="s">
        <v>7</v>
      </c>
      <c r="F88" s="4" t="s">
        <v>240</v>
      </c>
      <c r="L88" s="1" t="s">
        <v>572</v>
      </c>
      <c r="M88" s="112" t="s">
        <v>522</v>
      </c>
    </row>
    <row r="89" spans="1:13" ht="38.25">
      <c r="A89" s="100"/>
      <c r="B89" s="100"/>
      <c r="C89" s="52" t="s">
        <v>254</v>
      </c>
      <c r="D89" s="45" t="s">
        <v>413</v>
      </c>
      <c r="E89" s="44" t="s">
        <v>5</v>
      </c>
      <c r="F89" s="44" t="s">
        <v>240</v>
      </c>
      <c r="G89" s="51">
        <v>20</v>
      </c>
      <c r="H89" s="51"/>
      <c r="I89" s="51"/>
      <c r="J89" s="56">
        <f aca="true" t="shared" si="4" ref="J89:J110">SUM(G89:I89)</f>
        <v>20</v>
      </c>
      <c r="L89" s="1" t="s">
        <v>572</v>
      </c>
      <c r="M89" s="112" t="s">
        <v>522</v>
      </c>
    </row>
    <row r="90" spans="1:13" ht="27" customHeight="1">
      <c r="A90" s="100"/>
      <c r="B90" s="100"/>
      <c r="C90" s="52" t="s">
        <v>255</v>
      </c>
      <c r="D90" s="45" t="s">
        <v>412</v>
      </c>
      <c r="E90" s="44" t="s">
        <v>5</v>
      </c>
      <c r="F90" s="44" t="s">
        <v>240</v>
      </c>
      <c r="G90" s="51"/>
      <c r="H90" s="51">
        <v>20</v>
      </c>
      <c r="I90" s="51"/>
      <c r="J90" s="56">
        <f t="shared" si="4"/>
        <v>20</v>
      </c>
      <c r="L90" s="1" t="s">
        <v>572</v>
      </c>
      <c r="M90" s="112" t="s">
        <v>522</v>
      </c>
    </row>
    <row r="91" spans="1:13" ht="24.75" customHeight="1">
      <c r="A91" s="100"/>
      <c r="B91" s="100"/>
      <c r="C91" s="52" t="s">
        <v>635</v>
      </c>
      <c r="D91" s="45" t="s">
        <v>637</v>
      </c>
      <c r="E91" s="44" t="s">
        <v>388</v>
      </c>
      <c r="F91" s="44" t="s">
        <v>240</v>
      </c>
      <c r="G91" s="51">
        <v>15</v>
      </c>
      <c r="H91" s="51"/>
      <c r="I91" s="51"/>
      <c r="J91" s="56">
        <f t="shared" si="4"/>
        <v>15</v>
      </c>
      <c r="L91" s="1" t="s">
        <v>636</v>
      </c>
      <c r="M91" s="112" t="s">
        <v>522</v>
      </c>
    </row>
    <row r="92" spans="1:13" ht="27.75" customHeight="1">
      <c r="A92" s="106"/>
      <c r="B92" s="106"/>
      <c r="C92" s="52" t="s">
        <v>282</v>
      </c>
      <c r="D92" s="46" t="s">
        <v>547</v>
      </c>
      <c r="E92" s="4" t="s">
        <v>5</v>
      </c>
      <c r="F92" s="4" t="s">
        <v>240</v>
      </c>
      <c r="H92" s="3">
        <v>10</v>
      </c>
      <c r="J92" s="65">
        <f t="shared" si="4"/>
        <v>10</v>
      </c>
      <c r="L92" s="1" t="s">
        <v>512</v>
      </c>
      <c r="M92" s="112" t="s">
        <v>523</v>
      </c>
    </row>
    <row r="93" spans="1:13" ht="27" customHeight="1">
      <c r="A93" s="99"/>
      <c r="B93" s="99"/>
      <c r="C93" s="62" t="s">
        <v>621</v>
      </c>
      <c r="D93" s="141" t="s">
        <v>462</v>
      </c>
      <c r="E93" s="4" t="s">
        <v>7</v>
      </c>
      <c r="F93" s="4" t="s">
        <v>240</v>
      </c>
      <c r="J93" s="65">
        <f t="shared" si="4"/>
        <v>0</v>
      </c>
      <c r="L93" s="1" t="s">
        <v>512</v>
      </c>
      <c r="M93" s="112" t="s">
        <v>523</v>
      </c>
    </row>
    <row r="94" spans="1:13" ht="27" customHeight="1">
      <c r="A94" s="99"/>
      <c r="B94" s="99"/>
      <c r="C94" s="52" t="s">
        <v>285</v>
      </c>
      <c r="D94" s="46" t="s">
        <v>465</v>
      </c>
      <c r="E94" s="4" t="s">
        <v>4</v>
      </c>
      <c r="F94" s="4" t="s">
        <v>240</v>
      </c>
      <c r="I94" s="2">
        <v>15</v>
      </c>
      <c r="J94" s="65">
        <f t="shared" si="4"/>
        <v>15</v>
      </c>
      <c r="L94" s="1" t="s">
        <v>512</v>
      </c>
      <c r="M94" s="112" t="s">
        <v>523</v>
      </c>
    </row>
    <row r="95" spans="1:13" ht="25.5">
      <c r="A95" s="99"/>
      <c r="B95" s="99"/>
      <c r="C95" s="52" t="s">
        <v>287</v>
      </c>
      <c r="D95" s="46" t="s">
        <v>548</v>
      </c>
      <c r="E95" s="4" t="s">
        <v>7</v>
      </c>
      <c r="F95" s="4" t="s">
        <v>240</v>
      </c>
      <c r="I95" s="2">
        <v>15</v>
      </c>
      <c r="J95" s="65">
        <f t="shared" si="4"/>
        <v>15</v>
      </c>
      <c r="L95" s="1" t="s">
        <v>512</v>
      </c>
      <c r="M95" s="112" t="s">
        <v>523</v>
      </c>
    </row>
    <row r="96" spans="1:13" ht="24.75" customHeight="1">
      <c r="A96" s="99"/>
      <c r="B96" s="99"/>
      <c r="C96" s="52" t="s">
        <v>288</v>
      </c>
      <c r="D96" s="46" t="s">
        <v>489</v>
      </c>
      <c r="E96" s="4" t="s">
        <v>7</v>
      </c>
      <c r="F96" s="4" t="s">
        <v>240</v>
      </c>
      <c r="J96" s="65">
        <f t="shared" si="4"/>
        <v>0</v>
      </c>
      <c r="L96" s="1" t="s">
        <v>512</v>
      </c>
      <c r="M96" s="112" t="s">
        <v>523</v>
      </c>
    </row>
    <row r="97" spans="1:13" ht="24.75" customHeight="1">
      <c r="A97" s="99"/>
      <c r="B97" s="99"/>
      <c r="C97" s="52" t="s">
        <v>289</v>
      </c>
      <c r="D97" s="46" t="s">
        <v>460</v>
      </c>
      <c r="E97" s="4" t="s">
        <v>5</v>
      </c>
      <c r="F97" s="4" t="s">
        <v>240</v>
      </c>
      <c r="I97" s="2">
        <v>10</v>
      </c>
      <c r="J97" s="65">
        <f t="shared" si="4"/>
        <v>10</v>
      </c>
      <c r="L97" s="1" t="s">
        <v>512</v>
      </c>
      <c r="M97" s="112" t="s">
        <v>523</v>
      </c>
    </row>
    <row r="98" spans="1:13" ht="26.25" customHeight="1">
      <c r="A98" s="99"/>
      <c r="B98" s="99"/>
      <c r="C98" s="52" t="s">
        <v>290</v>
      </c>
      <c r="D98" s="45" t="s">
        <v>448</v>
      </c>
      <c r="E98" s="4" t="s">
        <v>7</v>
      </c>
      <c r="F98" s="4" t="s">
        <v>240</v>
      </c>
      <c r="G98" s="3">
        <v>15</v>
      </c>
      <c r="J98" s="65">
        <f t="shared" si="4"/>
        <v>15</v>
      </c>
      <c r="L98" s="1" t="s">
        <v>512</v>
      </c>
      <c r="M98" s="112" t="s">
        <v>523</v>
      </c>
    </row>
    <row r="99" spans="1:13" ht="38.25">
      <c r="A99" s="99"/>
      <c r="B99" s="99"/>
      <c r="C99" s="52" t="s">
        <v>291</v>
      </c>
      <c r="D99" s="46" t="s">
        <v>561</v>
      </c>
      <c r="E99" s="4" t="s">
        <v>5</v>
      </c>
      <c r="F99" s="4" t="s">
        <v>240</v>
      </c>
      <c r="G99" s="3">
        <v>15</v>
      </c>
      <c r="J99" s="65">
        <f t="shared" si="4"/>
        <v>15</v>
      </c>
      <c r="L99" s="1" t="s">
        <v>512</v>
      </c>
      <c r="M99" s="112" t="s">
        <v>523</v>
      </c>
    </row>
    <row r="100" spans="1:13" s="116" customFormat="1" ht="25.5">
      <c r="A100" s="99"/>
      <c r="B100" s="99"/>
      <c r="C100" s="52" t="s">
        <v>341</v>
      </c>
      <c r="D100" s="46" t="s">
        <v>461</v>
      </c>
      <c r="E100" s="4" t="s">
        <v>4</v>
      </c>
      <c r="F100" s="4" t="s">
        <v>240</v>
      </c>
      <c r="G100" s="3"/>
      <c r="H100" s="3">
        <v>15</v>
      </c>
      <c r="I100" s="2"/>
      <c r="J100" s="65">
        <f t="shared" si="4"/>
        <v>15</v>
      </c>
      <c r="K100" s="37"/>
      <c r="L100" s="1" t="s">
        <v>512</v>
      </c>
      <c r="M100" s="112" t="s">
        <v>523</v>
      </c>
    </row>
    <row r="101" spans="1:13" s="116" customFormat="1" ht="25.5">
      <c r="A101" s="99"/>
      <c r="B101" s="99"/>
      <c r="C101" s="52" t="s">
        <v>295</v>
      </c>
      <c r="D101" s="46" t="s">
        <v>466</v>
      </c>
      <c r="E101" s="4" t="s">
        <v>5</v>
      </c>
      <c r="F101" s="4" t="s">
        <v>240</v>
      </c>
      <c r="G101" s="3">
        <v>15</v>
      </c>
      <c r="H101" s="3"/>
      <c r="I101" s="2"/>
      <c r="J101" s="65">
        <f t="shared" si="4"/>
        <v>15</v>
      </c>
      <c r="K101" s="37"/>
      <c r="L101" s="1" t="s">
        <v>512</v>
      </c>
      <c r="M101" s="112" t="s">
        <v>523</v>
      </c>
    </row>
    <row r="102" spans="1:13" s="38" customFormat="1" ht="25.5">
      <c r="A102" s="99"/>
      <c r="B102" s="99"/>
      <c r="C102" s="52" t="s">
        <v>296</v>
      </c>
      <c r="D102" s="46" t="s">
        <v>468</v>
      </c>
      <c r="E102" s="4" t="s">
        <v>4</v>
      </c>
      <c r="F102" s="4" t="s">
        <v>240</v>
      </c>
      <c r="G102" s="3">
        <v>15</v>
      </c>
      <c r="H102" s="3">
        <v>15</v>
      </c>
      <c r="I102" s="2">
        <v>15</v>
      </c>
      <c r="J102" s="65">
        <f t="shared" si="4"/>
        <v>45</v>
      </c>
      <c r="K102" s="37"/>
      <c r="L102" s="1" t="s">
        <v>512</v>
      </c>
      <c r="M102" s="112" t="s">
        <v>523</v>
      </c>
    </row>
    <row r="103" spans="1:13" s="38" customFormat="1" ht="25.5">
      <c r="A103" s="99"/>
      <c r="B103" s="99"/>
      <c r="C103" s="52" t="s">
        <v>347</v>
      </c>
      <c r="D103" s="46" t="s">
        <v>478</v>
      </c>
      <c r="E103" s="4" t="s">
        <v>5</v>
      </c>
      <c r="F103" s="4" t="s">
        <v>240</v>
      </c>
      <c r="G103" s="3"/>
      <c r="H103" s="3"/>
      <c r="I103" s="2"/>
      <c r="J103" s="65">
        <f t="shared" si="4"/>
        <v>0</v>
      </c>
      <c r="K103" s="37"/>
      <c r="L103" s="1" t="s">
        <v>512</v>
      </c>
      <c r="M103" s="112" t="s">
        <v>523</v>
      </c>
    </row>
    <row r="104" spans="1:13" ht="12.75">
      <c r="A104" s="99"/>
      <c r="B104" s="99"/>
      <c r="C104" s="52" t="s">
        <v>297</v>
      </c>
      <c r="D104" s="46" t="s">
        <v>491</v>
      </c>
      <c r="E104" s="4" t="s">
        <v>7</v>
      </c>
      <c r="F104" s="4" t="s">
        <v>240</v>
      </c>
      <c r="I104" s="2">
        <v>10</v>
      </c>
      <c r="J104" s="65">
        <f t="shared" si="4"/>
        <v>10</v>
      </c>
      <c r="L104" s="1" t="s">
        <v>512</v>
      </c>
      <c r="M104" s="112" t="s">
        <v>523</v>
      </c>
    </row>
    <row r="105" spans="1:13" ht="25.5">
      <c r="A105" s="99"/>
      <c r="B105" s="99"/>
      <c r="C105" s="52" t="s">
        <v>298</v>
      </c>
      <c r="D105" s="46" t="s">
        <v>490</v>
      </c>
      <c r="E105" s="4" t="s">
        <v>7</v>
      </c>
      <c r="F105" s="4" t="s">
        <v>240</v>
      </c>
      <c r="I105" s="2">
        <v>10</v>
      </c>
      <c r="J105" s="65">
        <f t="shared" si="4"/>
        <v>10</v>
      </c>
      <c r="L105" s="1" t="s">
        <v>512</v>
      </c>
      <c r="M105" s="112" t="s">
        <v>523</v>
      </c>
    </row>
    <row r="106" spans="1:13" ht="25.5">
      <c r="A106" s="99"/>
      <c r="B106" s="99"/>
      <c r="C106" s="52" t="s">
        <v>299</v>
      </c>
      <c r="D106" s="46" t="s">
        <v>467</v>
      </c>
      <c r="E106" s="4" t="s">
        <v>4</v>
      </c>
      <c r="F106" s="4" t="s">
        <v>240</v>
      </c>
      <c r="I106" s="2">
        <v>10</v>
      </c>
      <c r="J106" s="65">
        <f t="shared" si="4"/>
        <v>10</v>
      </c>
      <c r="L106" s="1" t="s">
        <v>512</v>
      </c>
      <c r="M106" s="112" t="s">
        <v>523</v>
      </c>
    </row>
    <row r="107" spans="1:13" s="118" customFormat="1" ht="26.25" customHeight="1">
      <c r="A107" s="99"/>
      <c r="B107" s="99"/>
      <c r="C107" s="52" t="s">
        <v>300</v>
      </c>
      <c r="D107" s="46" t="s">
        <v>488</v>
      </c>
      <c r="E107" s="4" t="s">
        <v>7</v>
      </c>
      <c r="F107" s="4" t="s">
        <v>240</v>
      </c>
      <c r="G107" s="3"/>
      <c r="H107" s="3"/>
      <c r="I107" s="2">
        <v>10</v>
      </c>
      <c r="J107" s="65">
        <f t="shared" si="4"/>
        <v>10</v>
      </c>
      <c r="K107" s="37"/>
      <c r="L107" s="1" t="s">
        <v>512</v>
      </c>
      <c r="M107" s="112" t="s">
        <v>523</v>
      </c>
    </row>
    <row r="108" spans="1:13" ht="25.5">
      <c r="A108" s="99"/>
      <c r="B108" s="99"/>
      <c r="C108" s="100" t="s">
        <v>559</v>
      </c>
      <c r="D108" s="101" t="s">
        <v>560</v>
      </c>
      <c r="E108" s="4" t="s">
        <v>5</v>
      </c>
      <c r="F108" s="4" t="s">
        <v>240</v>
      </c>
      <c r="I108" s="2">
        <v>15</v>
      </c>
      <c r="J108" s="65">
        <f t="shared" si="4"/>
        <v>15</v>
      </c>
      <c r="L108" s="1" t="s">
        <v>512</v>
      </c>
      <c r="M108" s="112" t="s">
        <v>523</v>
      </c>
    </row>
    <row r="109" spans="1:13" s="41" customFormat="1" ht="38.25">
      <c r="A109" s="99"/>
      <c r="B109" s="99"/>
      <c r="C109" s="52" t="s">
        <v>367</v>
      </c>
      <c r="D109" s="45" t="s">
        <v>380</v>
      </c>
      <c r="E109" s="44" t="s">
        <v>5</v>
      </c>
      <c r="F109" s="44" t="s">
        <v>240</v>
      </c>
      <c r="G109" s="51"/>
      <c r="H109" s="51"/>
      <c r="I109" s="51" t="s">
        <v>6</v>
      </c>
      <c r="J109" s="56">
        <f t="shared" si="4"/>
        <v>0</v>
      </c>
      <c r="K109" s="37"/>
      <c r="L109" s="1" t="s">
        <v>570</v>
      </c>
      <c r="M109" s="112" t="s">
        <v>522</v>
      </c>
    </row>
    <row r="110" spans="1:13" ht="25.5">
      <c r="A110" s="100"/>
      <c r="B110" s="100"/>
      <c r="C110" s="52" t="s">
        <v>322</v>
      </c>
      <c r="D110" s="45" t="s">
        <v>394</v>
      </c>
      <c r="E110" s="44" t="s">
        <v>5</v>
      </c>
      <c r="F110" s="44" t="s">
        <v>240</v>
      </c>
      <c r="G110" s="51"/>
      <c r="H110" s="51"/>
      <c r="I110" s="51">
        <v>15</v>
      </c>
      <c r="J110" s="56">
        <f t="shared" si="4"/>
        <v>15</v>
      </c>
      <c r="L110" s="111" t="s">
        <v>570</v>
      </c>
      <c r="M110" s="112" t="s">
        <v>522</v>
      </c>
    </row>
    <row r="111" spans="1:13" ht="25.5">
      <c r="A111" s="106"/>
      <c r="B111" s="106"/>
      <c r="C111" s="63" t="s">
        <v>269</v>
      </c>
      <c r="D111" s="49" t="s">
        <v>451</v>
      </c>
      <c r="E111" s="60" t="s">
        <v>5</v>
      </c>
      <c r="F111" s="60" t="s">
        <v>240</v>
      </c>
      <c r="G111" s="51"/>
      <c r="H111" s="56"/>
      <c r="I111" s="51">
        <v>15</v>
      </c>
      <c r="J111" s="56">
        <f aca="true" t="shared" si="5" ref="J111:J119">SUM(G111:I111)</f>
        <v>15</v>
      </c>
      <c r="L111" s="1" t="s">
        <v>506</v>
      </c>
      <c r="M111" s="112" t="s">
        <v>523</v>
      </c>
    </row>
    <row r="112" spans="1:13" ht="25.5">
      <c r="A112" s="105"/>
      <c r="B112" s="105"/>
      <c r="C112" s="63" t="s">
        <v>270</v>
      </c>
      <c r="D112" s="45" t="s">
        <v>447</v>
      </c>
      <c r="E112" s="44" t="s">
        <v>5</v>
      </c>
      <c r="F112" s="44" t="s">
        <v>240</v>
      </c>
      <c r="G112" s="51"/>
      <c r="H112" s="51">
        <v>15</v>
      </c>
      <c r="I112" s="51"/>
      <c r="J112" s="56">
        <f t="shared" si="5"/>
        <v>15</v>
      </c>
      <c r="L112" s="1" t="s">
        <v>506</v>
      </c>
      <c r="M112" s="112" t="s">
        <v>523</v>
      </c>
    </row>
    <row r="113" spans="1:13" ht="25.5">
      <c r="A113" s="105"/>
      <c r="B113" s="105"/>
      <c r="C113" s="63" t="s">
        <v>355</v>
      </c>
      <c r="D113" s="45" t="s">
        <v>545</v>
      </c>
      <c r="E113" s="61" t="s">
        <v>4</v>
      </c>
      <c r="F113" s="61" t="s">
        <v>240</v>
      </c>
      <c r="G113" s="58"/>
      <c r="H113" s="58"/>
      <c r="I113" s="114">
        <v>15</v>
      </c>
      <c r="J113" s="56">
        <f t="shared" si="5"/>
        <v>15</v>
      </c>
      <c r="L113" s="1" t="s">
        <v>506</v>
      </c>
      <c r="M113" s="112" t="s">
        <v>523</v>
      </c>
    </row>
    <row r="114" spans="1:13" ht="25.5">
      <c r="A114" s="105"/>
      <c r="B114" s="105"/>
      <c r="C114" s="63" t="s">
        <v>271</v>
      </c>
      <c r="D114" s="135" t="s">
        <v>452</v>
      </c>
      <c r="E114" s="61" t="s">
        <v>5</v>
      </c>
      <c r="F114" s="61" t="s">
        <v>240</v>
      </c>
      <c r="G114" s="55"/>
      <c r="H114" s="55">
        <v>20</v>
      </c>
      <c r="I114" s="55"/>
      <c r="J114" s="56">
        <f t="shared" si="5"/>
        <v>20</v>
      </c>
      <c r="L114" s="1" t="s">
        <v>506</v>
      </c>
      <c r="M114" s="112" t="s">
        <v>523</v>
      </c>
    </row>
    <row r="115" spans="1:13" ht="25.5">
      <c r="A115" s="105"/>
      <c r="B115" s="105"/>
      <c r="C115" s="63" t="s">
        <v>272</v>
      </c>
      <c r="D115" s="45" t="s">
        <v>647</v>
      </c>
      <c r="E115" s="61" t="s">
        <v>4</v>
      </c>
      <c r="F115" s="61" t="s">
        <v>240</v>
      </c>
      <c r="G115" s="58"/>
      <c r="H115" s="58"/>
      <c r="I115" s="58">
        <v>15</v>
      </c>
      <c r="J115" s="56">
        <f t="shared" si="5"/>
        <v>15</v>
      </c>
      <c r="L115" s="1" t="s">
        <v>506</v>
      </c>
      <c r="M115" s="112" t="s">
        <v>523</v>
      </c>
    </row>
    <row r="116" spans="1:13" ht="25.5">
      <c r="A116" s="105"/>
      <c r="B116" s="105"/>
      <c r="C116" s="52" t="s">
        <v>273</v>
      </c>
      <c r="D116" s="45"/>
      <c r="E116" s="44" t="s">
        <v>7</v>
      </c>
      <c r="F116" s="61" t="s">
        <v>240</v>
      </c>
      <c r="G116" s="51"/>
      <c r="H116" s="51"/>
      <c r="I116" s="51"/>
      <c r="J116" s="56">
        <f t="shared" si="5"/>
        <v>0</v>
      </c>
      <c r="L116" s="1" t="s">
        <v>506</v>
      </c>
      <c r="M116" s="112" t="s">
        <v>523</v>
      </c>
    </row>
    <row r="117" spans="1:13" s="41" customFormat="1" ht="25.5">
      <c r="A117" s="105"/>
      <c r="B117" s="105"/>
      <c r="C117" s="52" t="s">
        <v>274</v>
      </c>
      <c r="D117" s="45" t="s">
        <v>546</v>
      </c>
      <c r="E117" s="59" t="s">
        <v>7</v>
      </c>
      <c r="F117" s="59" t="s">
        <v>240</v>
      </c>
      <c r="G117" s="59"/>
      <c r="H117" s="59">
        <v>10</v>
      </c>
      <c r="I117" s="59"/>
      <c r="J117" s="56">
        <f t="shared" si="5"/>
        <v>10</v>
      </c>
      <c r="K117" s="37"/>
      <c r="L117" s="1" t="s">
        <v>506</v>
      </c>
      <c r="M117" s="112" t="s">
        <v>523</v>
      </c>
    </row>
    <row r="118" spans="1:13" ht="25.5">
      <c r="A118" s="105"/>
      <c r="B118" s="105"/>
      <c r="C118" s="52" t="s">
        <v>535</v>
      </c>
      <c r="D118" s="45" t="s">
        <v>449</v>
      </c>
      <c r="E118" s="59" t="s">
        <v>4</v>
      </c>
      <c r="F118" s="59" t="s">
        <v>240</v>
      </c>
      <c r="G118" s="59"/>
      <c r="H118" s="59"/>
      <c r="I118" s="59">
        <v>15</v>
      </c>
      <c r="J118" s="56">
        <f t="shared" si="5"/>
        <v>15</v>
      </c>
      <c r="L118" s="1" t="s">
        <v>506</v>
      </c>
      <c r="M118" s="112" t="s">
        <v>523</v>
      </c>
    </row>
    <row r="119" spans="1:13" ht="25.5">
      <c r="A119" s="105"/>
      <c r="B119" s="105"/>
      <c r="C119" s="52" t="s">
        <v>275</v>
      </c>
      <c r="D119" s="46" t="s">
        <v>450</v>
      </c>
      <c r="E119" s="59" t="s">
        <v>4</v>
      </c>
      <c r="F119" s="59" t="s">
        <v>240</v>
      </c>
      <c r="G119" s="59">
        <v>20</v>
      </c>
      <c r="H119" s="59"/>
      <c r="I119" s="59"/>
      <c r="J119" s="56">
        <f t="shared" si="5"/>
        <v>20</v>
      </c>
      <c r="L119" s="1" t="s">
        <v>506</v>
      </c>
      <c r="M119" s="112" t="s">
        <v>523</v>
      </c>
    </row>
    <row r="120" spans="1:13" s="38" customFormat="1" ht="38.25">
      <c r="A120" s="106"/>
      <c r="B120" s="106"/>
      <c r="C120" s="63" t="s">
        <v>419</v>
      </c>
      <c r="D120" s="47" t="s">
        <v>420</v>
      </c>
      <c r="E120" s="44" t="s">
        <v>4</v>
      </c>
      <c r="F120" s="44" t="s">
        <v>240</v>
      </c>
      <c r="G120" s="51">
        <v>10</v>
      </c>
      <c r="H120" s="51">
        <v>10</v>
      </c>
      <c r="I120" s="51"/>
      <c r="J120" s="56">
        <f>SUM(G120:I120)</f>
        <v>20</v>
      </c>
      <c r="K120" s="37"/>
      <c r="L120" s="37" t="s">
        <v>573</v>
      </c>
      <c r="M120" s="112" t="s">
        <v>522</v>
      </c>
    </row>
    <row r="121" spans="1:13" ht="25.5">
      <c r="A121" s="99"/>
      <c r="B121" s="99"/>
      <c r="C121" s="62" t="s">
        <v>265</v>
      </c>
      <c r="D121" s="45" t="s">
        <v>443</v>
      </c>
      <c r="E121" s="44" t="s">
        <v>5</v>
      </c>
      <c r="F121" s="44" t="s">
        <v>240</v>
      </c>
      <c r="G121" s="68">
        <v>15</v>
      </c>
      <c r="H121" s="57"/>
      <c r="I121" s="57"/>
      <c r="J121" s="56">
        <f>SUM(G121:I121)</f>
        <v>15</v>
      </c>
      <c r="L121" s="37" t="s">
        <v>573</v>
      </c>
      <c r="M121" s="112" t="s">
        <v>522</v>
      </c>
    </row>
    <row r="122" spans="1:13" ht="25.5">
      <c r="A122" s="99"/>
      <c r="B122" s="99"/>
      <c r="C122" s="62" t="s">
        <v>638</v>
      </c>
      <c r="D122" s="45" t="s">
        <v>443</v>
      </c>
      <c r="E122" s="44" t="s">
        <v>5</v>
      </c>
      <c r="F122" s="44" t="s">
        <v>240</v>
      </c>
      <c r="G122" s="68"/>
      <c r="H122" s="57"/>
      <c r="I122" s="68">
        <v>15</v>
      </c>
      <c r="J122" s="56">
        <f>SUM(G122:I122)</f>
        <v>15</v>
      </c>
      <c r="L122" s="37" t="s">
        <v>573</v>
      </c>
      <c r="M122" s="112" t="s">
        <v>522</v>
      </c>
    </row>
    <row r="123" spans="1:13" ht="38.25">
      <c r="A123" s="105"/>
      <c r="B123" s="105"/>
      <c r="C123" s="52" t="s">
        <v>266</v>
      </c>
      <c r="D123" s="45" t="s">
        <v>422</v>
      </c>
      <c r="E123" s="44" t="s">
        <v>5</v>
      </c>
      <c r="F123" s="44" t="s">
        <v>240</v>
      </c>
      <c r="G123" s="55"/>
      <c r="H123" s="55">
        <v>20</v>
      </c>
      <c r="I123" s="56"/>
      <c r="J123" s="56">
        <f>SUM(G123:I123)</f>
        <v>20</v>
      </c>
      <c r="L123" s="37" t="s">
        <v>573</v>
      </c>
      <c r="M123" s="112" t="s">
        <v>522</v>
      </c>
    </row>
    <row r="124" spans="1:13" ht="25.5">
      <c r="A124" s="100"/>
      <c r="B124" s="100"/>
      <c r="C124" s="62" t="s">
        <v>260</v>
      </c>
      <c r="D124" s="45" t="s">
        <v>469</v>
      </c>
      <c r="E124" s="44" t="s">
        <v>4</v>
      </c>
      <c r="F124" s="44" t="s">
        <v>240</v>
      </c>
      <c r="G124" s="51"/>
      <c r="H124" s="51"/>
      <c r="I124" s="51">
        <v>20</v>
      </c>
      <c r="J124" s="56">
        <f>SUM(G124:I124)</f>
        <v>20</v>
      </c>
      <c r="L124" s="37" t="s">
        <v>573</v>
      </c>
      <c r="M124" s="112" t="s">
        <v>522</v>
      </c>
    </row>
    <row r="125" spans="1:13" ht="25.5">
      <c r="A125" s="99"/>
      <c r="B125" s="99"/>
      <c r="C125" s="52" t="s">
        <v>639</v>
      </c>
      <c r="D125" s="45" t="s">
        <v>470</v>
      </c>
      <c r="E125" s="44" t="s">
        <v>7</v>
      </c>
      <c r="F125" s="44" t="s">
        <v>240</v>
      </c>
      <c r="G125" s="51">
        <v>15</v>
      </c>
      <c r="H125" s="51" t="s">
        <v>6</v>
      </c>
      <c r="I125" s="51"/>
      <c r="J125" s="56">
        <f>SUM(G125:I125)</f>
        <v>15</v>
      </c>
      <c r="L125" s="37" t="s">
        <v>573</v>
      </c>
      <c r="M125" s="112" t="s">
        <v>522</v>
      </c>
    </row>
    <row r="126" spans="1:13" ht="25.5">
      <c r="A126" s="105"/>
      <c r="B126" s="105"/>
      <c r="C126" s="52" t="s">
        <v>257</v>
      </c>
      <c r="D126" s="45" t="s">
        <v>474</v>
      </c>
      <c r="E126" s="44" t="s">
        <v>7</v>
      </c>
      <c r="F126" s="44" t="s">
        <v>240</v>
      </c>
      <c r="G126" s="51"/>
      <c r="H126" s="51"/>
      <c r="I126" s="51"/>
      <c r="J126" s="56"/>
      <c r="L126" s="37" t="s">
        <v>573</v>
      </c>
      <c r="M126" s="112" t="s">
        <v>522</v>
      </c>
    </row>
    <row r="127" spans="1:13" ht="32.25" customHeight="1">
      <c r="A127" s="105"/>
      <c r="B127" s="105"/>
      <c r="C127" s="52" t="s">
        <v>259</v>
      </c>
      <c r="D127" s="45" t="s">
        <v>631</v>
      </c>
      <c r="E127" s="44" t="s">
        <v>7</v>
      </c>
      <c r="F127" s="44" t="s">
        <v>240</v>
      </c>
      <c r="G127" s="51"/>
      <c r="H127" s="51"/>
      <c r="I127" s="51"/>
      <c r="J127" s="56">
        <f>SUM(G127:I127)</f>
        <v>0</v>
      </c>
      <c r="L127" s="37" t="s">
        <v>573</v>
      </c>
      <c r="M127" s="112" t="s">
        <v>522</v>
      </c>
    </row>
    <row r="128" spans="1:13" ht="25.5">
      <c r="A128" s="105"/>
      <c r="B128" s="105"/>
      <c r="C128" s="52" t="s">
        <v>574</v>
      </c>
      <c r="D128" s="45" t="s">
        <v>630</v>
      </c>
      <c r="E128" s="44" t="s">
        <v>7</v>
      </c>
      <c r="F128" s="44" t="s">
        <v>240</v>
      </c>
      <c r="G128" s="51">
        <v>5</v>
      </c>
      <c r="H128" s="51">
        <v>5</v>
      </c>
      <c r="I128" s="51">
        <v>5</v>
      </c>
      <c r="J128" s="56">
        <f>SUM(G128:I128)</f>
        <v>15</v>
      </c>
      <c r="L128" s="37" t="s">
        <v>573</v>
      </c>
      <c r="M128" s="112" t="s">
        <v>522</v>
      </c>
    </row>
    <row r="129" spans="1:13" ht="38.25">
      <c r="A129" s="99"/>
      <c r="B129" s="99"/>
      <c r="C129" s="63" t="s">
        <v>11</v>
      </c>
      <c r="D129" s="45" t="s">
        <v>471</v>
      </c>
      <c r="E129" s="44" t="s">
        <v>5</v>
      </c>
      <c r="F129" s="44" t="s">
        <v>240</v>
      </c>
      <c r="G129" s="51">
        <v>20</v>
      </c>
      <c r="H129" s="51"/>
      <c r="I129" s="51"/>
      <c r="J129" s="56">
        <f>SUM(G129:I129)</f>
        <v>20</v>
      </c>
      <c r="L129" s="37" t="s">
        <v>573</v>
      </c>
      <c r="M129" s="112" t="s">
        <v>522</v>
      </c>
    </row>
    <row r="130" spans="1:13" ht="12.75">
      <c r="A130" s="100"/>
      <c r="B130" s="100"/>
      <c r="C130" s="52" t="s">
        <v>332</v>
      </c>
      <c r="D130" s="45" t="s">
        <v>402</v>
      </c>
      <c r="E130" s="44" t="s">
        <v>7</v>
      </c>
      <c r="F130" s="44" t="s">
        <v>240</v>
      </c>
      <c r="G130" s="51"/>
      <c r="H130" s="51"/>
      <c r="I130" s="51"/>
      <c r="J130" s="56"/>
      <c r="L130" s="1" t="s">
        <v>498</v>
      </c>
      <c r="M130" s="112" t="s">
        <v>522</v>
      </c>
    </row>
    <row r="131" spans="1:13" ht="25.5">
      <c r="A131" s="100"/>
      <c r="B131" s="100"/>
      <c r="C131" s="52" t="s">
        <v>333</v>
      </c>
      <c r="D131" s="45" t="s">
        <v>435</v>
      </c>
      <c r="E131" s="44" t="s">
        <v>5</v>
      </c>
      <c r="F131" s="44" t="s">
        <v>240</v>
      </c>
      <c r="G131" s="51"/>
      <c r="H131" s="51"/>
      <c r="I131" s="51"/>
      <c r="J131" s="56">
        <f>SUM(G131:I131)</f>
        <v>0</v>
      </c>
      <c r="L131" s="1" t="s">
        <v>498</v>
      </c>
      <c r="M131" s="112" t="s">
        <v>522</v>
      </c>
    </row>
    <row r="132" spans="1:13" ht="25.5">
      <c r="A132" s="100"/>
      <c r="B132" s="100"/>
      <c r="C132" s="52" t="s">
        <v>336</v>
      </c>
      <c r="D132" s="45" t="s">
        <v>473</v>
      </c>
      <c r="E132" s="44" t="s">
        <v>4</v>
      </c>
      <c r="F132" s="44" t="s">
        <v>240</v>
      </c>
      <c r="G132" s="51"/>
      <c r="H132" s="51"/>
      <c r="I132" s="51"/>
      <c r="J132" s="56">
        <f>SUM(G132:I132)</f>
        <v>0</v>
      </c>
      <c r="L132" s="1" t="s">
        <v>498</v>
      </c>
      <c r="M132" s="112" t="s">
        <v>522</v>
      </c>
    </row>
    <row r="133" spans="1:13" ht="12.75" customHeight="1">
      <c r="A133" s="100"/>
      <c r="B133" s="100"/>
      <c r="C133" s="52" t="s">
        <v>337</v>
      </c>
      <c r="D133" s="45" t="s">
        <v>405</v>
      </c>
      <c r="E133" s="44" t="s">
        <v>5</v>
      </c>
      <c r="F133" s="44" t="s">
        <v>240</v>
      </c>
      <c r="G133" s="51"/>
      <c r="H133" s="51"/>
      <c r="I133" s="51"/>
      <c r="J133" s="56"/>
      <c r="L133" s="1" t="s">
        <v>498</v>
      </c>
      <c r="M133" s="112" t="s">
        <v>522</v>
      </c>
    </row>
    <row r="134" spans="1:13" ht="16.5" customHeight="1">
      <c r="A134" s="100"/>
      <c r="B134" s="100"/>
      <c r="C134" s="52" t="s">
        <v>338</v>
      </c>
      <c r="D134" s="45" t="s">
        <v>406</v>
      </c>
      <c r="E134" s="44" t="s">
        <v>7</v>
      </c>
      <c r="F134" s="44" t="s">
        <v>240</v>
      </c>
      <c r="G134" s="51"/>
      <c r="H134" s="51"/>
      <c r="I134" s="51"/>
      <c r="J134" s="56"/>
      <c r="L134" s="1" t="s">
        <v>498</v>
      </c>
      <c r="M134" s="112" t="s">
        <v>522</v>
      </c>
    </row>
    <row r="135" spans="1:13" ht="18" customHeight="1">
      <c r="A135" s="100"/>
      <c r="B135" s="100"/>
      <c r="C135" s="52" t="s">
        <v>331</v>
      </c>
      <c r="D135" s="135" t="s">
        <v>434</v>
      </c>
      <c r="E135" s="44" t="s">
        <v>7</v>
      </c>
      <c r="F135" s="44" t="s">
        <v>240</v>
      </c>
      <c r="G135" s="51"/>
      <c r="H135" s="51">
        <v>15</v>
      </c>
      <c r="I135" s="51"/>
      <c r="J135" s="56">
        <f>SUM(G135:I135)</f>
        <v>15</v>
      </c>
      <c r="L135" s="1" t="s">
        <v>498</v>
      </c>
      <c r="M135" s="112" t="s">
        <v>522</v>
      </c>
    </row>
    <row r="136" spans="1:13" ht="16.5" customHeight="1">
      <c r="A136" s="43"/>
      <c r="B136" s="43"/>
      <c r="C136" s="62" t="s">
        <v>610</v>
      </c>
      <c r="D136" s="135" t="s">
        <v>628</v>
      </c>
      <c r="E136" s="44" t="s">
        <v>5</v>
      </c>
      <c r="F136" s="44" t="s">
        <v>240</v>
      </c>
      <c r="G136" s="51">
        <v>15</v>
      </c>
      <c r="H136" s="51"/>
      <c r="I136" s="51"/>
      <c r="J136" s="56">
        <f>SUM(G136:I136)</f>
        <v>15</v>
      </c>
      <c r="L136" s="1" t="s">
        <v>498</v>
      </c>
      <c r="M136" s="112" t="s">
        <v>522</v>
      </c>
    </row>
    <row r="137" spans="1:13" ht="25.5">
      <c r="A137" s="40"/>
      <c r="B137" s="40"/>
      <c r="C137" s="52" t="s">
        <v>243</v>
      </c>
      <c r="D137" s="45" t="s">
        <v>539</v>
      </c>
      <c r="E137" s="44" t="s">
        <v>7</v>
      </c>
      <c r="F137" s="44" t="s">
        <v>240</v>
      </c>
      <c r="G137" s="51"/>
      <c r="H137" s="51"/>
      <c r="I137" s="51"/>
      <c r="J137" s="56"/>
      <c r="L137" s="1" t="s">
        <v>500</v>
      </c>
      <c r="M137" s="112" t="s">
        <v>523</v>
      </c>
    </row>
    <row r="138" spans="1:13" ht="15.75" customHeight="1">
      <c r="A138" s="107"/>
      <c r="B138" s="107"/>
      <c r="C138" s="52" t="s">
        <v>244</v>
      </c>
      <c r="D138" s="45" t="s">
        <v>492</v>
      </c>
      <c r="E138" s="44" t="s">
        <v>388</v>
      </c>
      <c r="F138" s="44" t="s">
        <v>240</v>
      </c>
      <c r="G138" s="51"/>
      <c r="H138" s="51"/>
      <c r="I138" s="51">
        <v>10</v>
      </c>
      <c r="J138" s="56">
        <f aca="true" t="shared" si="6" ref="J138:J149">SUM(G138:I138)</f>
        <v>10</v>
      </c>
      <c r="L138" s="1" t="s">
        <v>500</v>
      </c>
      <c r="M138" s="112" t="s">
        <v>523</v>
      </c>
    </row>
    <row r="139" spans="1:13" ht="38.25">
      <c r="A139" s="105"/>
      <c r="B139" s="105"/>
      <c r="C139" s="52" t="s">
        <v>245</v>
      </c>
      <c r="D139" s="45" t="s">
        <v>540</v>
      </c>
      <c r="E139" s="44" t="s">
        <v>5</v>
      </c>
      <c r="F139" s="44" t="s">
        <v>240</v>
      </c>
      <c r="G139" s="51"/>
      <c r="H139" s="51">
        <v>20</v>
      </c>
      <c r="I139" s="51"/>
      <c r="J139" s="56">
        <f t="shared" si="6"/>
        <v>20</v>
      </c>
      <c r="L139" s="1" t="s">
        <v>500</v>
      </c>
      <c r="M139" s="112" t="s">
        <v>523</v>
      </c>
    </row>
    <row r="140" spans="1:13" ht="14.25" customHeight="1">
      <c r="A140" s="105"/>
      <c r="B140" s="105"/>
      <c r="C140" s="52" t="s">
        <v>246</v>
      </c>
      <c r="D140" s="104" t="s">
        <v>541</v>
      </c>
      <c r="E140" s="44" t="s">
        <v>7</v>
      </c>
      <c r="F140" s="44" t="s">
        <v>240</v>
      </c>
      <c r="G140" s="51"/>
      <c r="H140" s="51"/>
      <c r="I140" s="51"/>
      <c r="J140" s="56">
        <f t="shared" si="6"/>
        <v>0</v>
      </c>
      <c r="L140" s="1" t="s">
        <v>500</v>
      </c>
      <c r="M140" s="112" t="s">
        <v>523</v>
      </c>
    </row>
    <row r="141" spans="1:13" ht="25.5">
      <c r="A141" s="105"/>
      <c r="B141" s="105"/>
      <c r="C141" s="100" t="s">
        <v>324</v>
      </c>
      <c r="D141" s="45" t="s">
        <v>398</v>
      </c>
      <c r="E141" s="102" t="s">
        <v>7</v>
      </c>
      <c r="F141" s="102" t="s">
        <v>240</v>
      </c>
      <c r="G141" s="103">
        <v>15</v>
      </c>
      <c r="H141" s="103"/>
      <c r="I141" s="103"/>
      <c r="J141" s="140">
        <f t="shared" si="6"/>
        <v>15</v>
      </c>
      <c r="K141" s="111"/>
      <c r="L141" s="41" t="s">
        <v>500</v>
      </c>
      <c r="M141" s="112" t="s">
        <v>523</v>
      </c>
    </row>
    <row r="142" spans="1:13" ht="25.5">
      <c r="A142" s="100"/>
      <c r="B142" s="100"/>
      <c r="C142" s="62" t="s">
        <v>261</v>
      </c>
      <c r="D142" s="45" t="s">
        <v>442</v>
      </c>
      <c r="E142" s="44" t="s">
        <v>7</v>
      </c>
      <c r="F142" s="44" t="s">
        <v>240</v>
      </c>
      <c r="G142" s="56"/>
      <c r="H142" s="56"/>
      <c r="I142" s="51">
        <v>6</v>
      </c>
      <c r="J142" s="56">
        <f t="shared" si="6"/>
        <v>6</v>
      </c>
      <c r="L142" s="1" t="s">
        <v>505</v>
      </c>
      <c r="M142" s="112" t="s">
        <v>522</v>
      </c>
    </row>
    <row r="143" spans="1:13" ht="25.5">
      <c r="A143" s="99"/>
      <c r="B143" s="99"/>
      <c r="C143" s="67" t="s">
        <v>373</v>
      </c>
      <c r="D143" s="45" t="s">
        <v>416</v>
      </c>
      <c r="E143" s="44" t="s">
        <v>5</v>
      </c>
      <c r="F143" s="44" t="s">
        <v>240</v>
      </c>
      <c r="G143" s="51" t="s">
        <v>6</v>
      </c>
      <c r="H143" s="51"/>
      <c r="I143" s="51">
        <v>20</v>
      </c>
      <c r="J143" s="56">
        <f t="shared" si="6"/>
        <v>20</v>
      </c>
      <c r="L143" s="1" t="s">
        <v>505</v>
      </c>
      <c r="M143" s="112" t="s">
        <v>522</v>
      </c>
    </row>
    <row r="144" spans="1:13" s="116" customFormat="1" ht="25.5">
      <c r="A144" s="99"/>
      <c r="B144" s="99"/>
      <c r="C144" s="67" t="s">
        <v>558</v>
      </c>
      <c r="D144" s="45" t="s">
        <v>416</v>
      </c>
      <c r="E144" s="44" t="s">
        <v>5</v>
      </c>
      <c r="F144" s="44" t="s">
        <v>240</v>
      </c>
      <c r="G144" s="51"/>
      <c r="H144" s="51">
        <v>10</v>
      </c>
      <c r="I144" s="51"/>
      <c r="J144" s="56">
        <f t="shared" si="6"/>
        <v>10</v>
      </c>
      <c r="K144" s="37"/>
      <c r="L144" s="1" t="s">
        <v>505</v>
      </c>
      <c r="M144" s="112" t="s">
        <v>522</v>
      </c>
    </row>
    <row r="145" spans="1:13" s="116" customFormat="1" ht="25.5">
      <c r="A145" s="99"/>
      <c r="B145" s="99"/>
      <c r="C145" s="52" t="s">
        <v>262</v>
      </c>
      <c r="D145" s="45" t="s">
        <v>418</v>
      </c>
      <c r="E145" s="44" t="s">
        <v>7</v>
      </c>
      <c r="F145" s="44" t="s">
        <v>240</v>
      </c>
      <c r="G145" s="51">
        <v>4</v>
      </c>
      <c r="H145" s="51"/>
      <c r="I145" s="51"/>
      <c r="J145" s="56">
        <f t="shared" si="6"/>
        <v>4</v>
      </c>
      <c r="K145" s="37"/>
      <c r="L145" s="1" t="s">
        <v>505</v>
      </c>
      <c r="M145" s="112" t="s">
        <v>522</v>
      </c>
    </row>
    <row r="146" spans="1:13" s="116" customFormat="1" ht="25.5">
      <c r="A146" s="99"/>
      <c r="B146" s="99"/>
      <c r="C146" s="67" t="s">
        <v>372</v>
      </c>
      <c r="D146" s="45" t="s">
        <v>416</v>
      </c>
      <c r="E146" s="44" t="s">
        <v>5</v>
      </c>
      <c r="F146" s="44" t="s">
        <v>240</v>
      </c>
      <c r="G146" s="51"/>
      <c r="H146" s="51"/>
      <c r="I146" s="51"/>
      <c r="J146" s="56">
        <f t="shared" si="6"/>
        <v>0</v>
      </c>
      <c r="K146" s="37"/>
      <c r="L146" s="1" t="s">
        <v>505</v>
      </c>
      <c r="M146" s="112" t="s">
        <v>522</v>
      </c>
    </row>
    <row r="147" spans="1:13" ht="38.25">
      <c r="A147" s="100"/>
      <c r="B147" s="100"/>
      <c r="C147" s="63" t="s">
        <v>346</v>
      </c>
      <c r="D147" s="47" t="s">
        <v>421</v>
      </c>
      <c r="E147" s="44" t="s">
        <v>5</v>
      </c>
      <c r="F147" s="44" t="s">
        <v>240</v>
      </c>
      <c r="G147" s="56"/>
      <c r="H147" s="51">
        <v>15</v>
      </c>
      <c r="I147" s="56"/>
      <c r="J147" s="56">
        <f t="shared" si="6"/>
        <v>15</v>
      </c>
      <c r="L147" s="1" t="s">
        <v>505</v>
      </c>
      <c r="M147" s="112" t="s">
        <v>522</v>
      </c>
    </row>
    <row r="148" spans="1:13" s="38" customFormat="1" ht="25.5">
      <c r="A148" s="100"/>
      <c r="B148" s="100"/>
      <c r="C148" s="63" t="s">
        <v>634</v>
      </c>
      <c r="D148" s="45" t="s">
        <v>416</v>
      </c>
      <c r="E148" s="44" t="s">
        <v>5</v>
      </c>
      <c r="F148" s="44" t="s">
        <v>240</v>
      </c>
      <c r="G148" s="56"/>
      <c r="H148" s="51">
        <v>15</v>
      </c>
      <c r="I148" s="56"/>
      <c r="J148" s="56">
        <f t="shared" si="6"/>
        <v>15</v>
      </c>
      <c r="K148" s="37"/>
      <c r="L148" s="1" t="s">
        <v>505</v>
      </c>
      <c r="M148" s="112" t="s">
        <v>522</v>
      </c>
    </row>
    <row r="149" spans="1:13" ht="12.75">
      <c r="A149" s="100"/>
      <c r="B149" s="100"/>
      <c r="C149" s="63" t="s">
        <v>644</v>
      </c>
      <c r="D149" s="45" t="s">
        <v>645</v>
      </c>
      <c r="E149" s="44" t="s">
        <v>4</v>
      </c>
      <c r="F149" s="44" t="s">
        <v>240</v>
      </c>
      <c r="G149" s="51">
        <v>15</v>
      </c>
      <c r="H149" s="51"/>
      <c r="I149" s="56"/>
      <c r="J149" s="56">
        <f t="shared" si="6"/>
        <v>15</v>
      </c>
      <c r="L149" s="1" t="s">
        <v>505</v>
      </c>
      <c r="M149" s="112" t="s">
        <v>522</v>
      </c>
    </row>
    <row r="150" spans="1:13" ht="25.5">
      <c r="A150" s="106"/>
      <c r="B150" s="106"/>
      <c r="C150" s="62" t="s">
        <v>276</v>
      </c>
      <c r="D150" s="50" t="s">
        <v>424</v>
      </c>
      <c r="E150" s="59" t="s">
        <v>7</v>
      </c>
      <c r="F150" s="59" t="s">
        <v>240</v>
      </c>
      <c r="G150" s="59"/>
      <c r="H150" s="59"/>
      <c r="I150" s="59"/>
      <c r="J150" s="69">
        <f>SUM(G150:I150)</f>
        <v>0</v>
      </c>
      <c r="L150" s="37" t="s">
        <v>612</v>
      </c>
      <c r="M150" s="112" t="s">
        <v>522</v>
      </c>
    </row>
    <row r="151" spans="1:13" ht="25.5">
      <c r="A151" s="99"/>
      <c r="B151" s="99"/>
      <c r="C151" s="52" t="s">
        <v>12</v>
      </c>
      <c r="D151" s="50" t="s">
        <v>427</v>
      </c>
      <c r="E151" s="59" t="s">
        <v>7</v>
      </c>
      <c r="F151" s="59" t="s">
        <v>240</v>
      </c>
      <c r="G151" s="59"/>
      <c r="H151" s="59"/>
      <c r="I151" s="59">
        <v>15</v>
      </c>
      <c r="J151" s="69">
        <f>SUM(G151:I151)</f>
        <v>15</v>
      </c>
      <c r="L151" s="37" t="s">
        <v>612</v>
      </c>
      <c r="M151" s="112" t="s">
        <v>522</v>
      </c>
    </row>
    <row r="152" spans="1:13" ht="38.25">
      <c r="A152" s="105"/>
      <c r="B152" s="105"/>
      <c r="C152" s="64" t="s">
        <v>248</v>
      </c>
      <c r="D152" s="45" t="s">
        <v>542</v>
      </c>
      <c r="E152" s="44" t="s">
        <v>5</v>
      </c>
      <c r="F152" s="44" t="s">
        <v>240</v>
      </c>
      <c r="G152" s="51"/>
      <c r="H152" s="51">
        <v>15</v>
      </c>
      <c r="I152" s="51"/>
      <c r="J152" s="56">
        <f>SUM(G152:I152)</f>
        <v>15</v>
      </c>
      <c r="L152" s="37" t="s">
        <v>571</v>
      </c>
      <c r="M152" s="112" t="s">
        <v>523</v>
      </c>
    </row>
    <row r="153" spans="1:13" ht="27" customHeight="1">
      <c r="A153" s="99"/>
      <c r="B153" s="99"/>
      <c r="C153" s="52" t="s">
        <v>326</v>
      </c>
      <c r="D153" s="45" t="s">
        <v>543</v>
      </c>
      <c r="E153" s="44" t="s">
        <v>4</v>
      </c>
      <c r="F153" s="44" t="s">
        <v>240</v>
      </c>
      <c r="G153" s="51">
        <v>20</v>
      </c>
      <c r="H153" s="51"/>
      <c r="I153" s="51"/>
      <c r="J153" s="56">
        <f>SUM(G153:I153)</f>
        <v>20</v>
      </c>
      <c r="L153" s="1" t="s">
        <v>503</v>
      </c>
      <c r="M153" s="112" t="s">
        <v>523</v>
      </c>
    </row>
    <row r="154" spans="1:13" ht="26.25" customHeight="1">
      <c r="A154" s="105"/>
      <c r="B154" s="105"/>
      <c r="C154" s="52" t="s">
        <v>328</v>
      </c>
      <c r="D154" s="45" t="s">
        <v>445</v>
      </c>
      <c r="E154" s="44" t="s">
        <v>4</v>
      </c>
      <c r="F154" s="44" t="s">
        <v>240</v>
      </c>
      <c r="G154" s="51">
        <v>20</v>
      </c>
      <c r="H154" s="51"/>
      <c r="I154" s="51"/>
      <c r="J154" s="56">
        <f>SUM(G154:I154)</f>
        <v>20</v>
      </c>
      <c r="L154" s="1" t="s">
        <v>503</v>
      </c>
      <c r="M154" s="112" t="s">
        <v>523</v>
      </c>
    </row>
    <row r="155" spans="1:13" ht="25.5">
      <c r="A155" s="105"/>
      <c r="B155" s="105"/>
      <c r="C155" s="52" t="s">
        <v>329</v>
      </c>
      <c r="D155" s="45" t="s">
        <v>446</v>
      </c>
      <c r="E155" s="44" t="s">
        <v>5</v>
      </c>
      <c r="F155" s="44" t="s">
        <v>240</v>
      </c>
      <c r="G155" s="51"/>
      <c r="H155" s="51">
        <v>20</v>
      </c>
      <c r="I155" s="51"/>
      <c r="J155" s="56">
        <f>SUM(G155:I155)</f>
        <v>20</v>
      </c>
      <c r="L155" s="1" t="s">
        <v>503</v>
      </c>
      <c r="M155" s="112" t="s">
        <v>523</v>
      </c>
    </row>
    <row r="156" spans="1:13" ht="25.5">
      <c r="A156" s="106"/>
      <c r="B156" s="106"/>
      <c r="C156" s="52" t="s">
        <v>279</v>
      </c>
      <c r="D156" s="50" t="s">
        <v>389</v>
      </c>
      <c r="E156" s="3" t="s">
        <v>7</v>
      </c>
      <c r="F156" s="3" t="s">
        <v>240</v>
      </c>
      <c r="G156" s="139"/>
      <c r="H156" s="3">
        <v>15</v>
      </c>
      <c r="I156" s="3"/>
      <c r="J156" s="65">
        <f>SUM(G156:I156)</f>
        <v>15</v>
      </c>
      <c r="L156" s="1" t="s">
        <v>507</v>
      </c>
      <c r="M156" s="112" t="s">
        <v>522</v>
      </c>
    </row>
    <row r="157" spans="1:13" ht="25.5">
      <c r="A157" s="99"/>
      <c r="B157" s="99"/>
      <c r="C157" s="52" t="s">
        <v>536</v>
      </c>
      <c r="D157" s="50" t="s">
        <v>429</v>
      </c>
      <c r="E157" s="3" t="s">
        <v>7</v>
      </c>
      <c r="F157" s="3" t="s">
        <v>240</v>
      </c>
      <c r="G157" s="117" t="s">
        <v>6</v>
      </c>
      <c r="I157" s="3"/>
      <c r="J157" s="65">
        <f>SUM(G157:I157)</f>
        <v>0</v>
      </c>
      <c r="L157" s="1" t="s">
        <v>507</v>
      </c>
      <c r="M157" s="112" t="s">
        <v>522</v>
      </c>
    </row>
    <row r="158" spans="1:13" s="38" customFormat="1" ht="25.5">
      <c r="A158" s="99"/>
      <c r="B158" s="99"/>
      <c r="C158" s="52" t="s">
        <v>280</v>
      </c>
      <c r="D158" s="46" t="s">
        <v>444</v>
      </c>
      <c r="E158" s="4" t="s">
        <v>7</v>
      </c>
      <c r="F158" s="4" t="s">
        <v>240</v>
      </c>
      <c r="G158" s="3"/>
      <c r="H158" s="3">
        <v>10</v>
      </c>
      <c r="I158" s="2"/>
      <c r="J158" s="65">
        <f>SUM(G158:I158)</f>
        <v>10</v>
      </c>
      <c r="K158" s="37"/>
      <c r="L158" s="1" t="s">
        <v>507</v>
      </c>
      <c r="M158" s="112" t="s">
        <v>522</v>
      </c>
    </row>
    <row r="159" spans="1:13" ht="25.5">
      <c r="A159" s="105" t="s">
        <v>281</v>
      </c>
      <c r="B159" s="105"/>
      <c r="C159" s="52" t="s">
        <v>475</v>
      </c>
      <c r="D159" s="46" t="s">
        <v>428</v>
      </c>
      <c r="E159" s="4" t="s">
        <v>4</v>
      </c>
      <c r="F159" s="4" t="s">
        <v>240</v>
      </c>
      <c r="H159" s="3" t="s">
        <v>6</v>
      </c>
      <c r="I159" s="2">
        <v>15</v>
      </c>
      <c r="J159" s="65">
        <f>SUM(G159:I159)</f>
        <v>15</v>
      </c>
      <c r="L159" s="1" t="s">
        <v>507</v>
      </c>
      <c r="M159" s="112" t="s">
        <v>522</v>
      </c>
    </row>
    <row r="160" spans="1:13" ht="25.5">
      <c r="A160" s="99"/>
      <c r="B160" s="99"/>
      <c r="C160" s="52" t="s">
        <v>476</v>
      </c>
      <c r="D160" s="46" t="s">
        <v>477</v>
      </c>
      <c r="E160" s="4" t="s">
        <v>5</v>
      </c>
      <c r="F160" s="4" t="s">
        <v>240</v>
      </c>
      <c r="J160" s="65">
        <f>SUM(G160:I160)</f>
        <v>0</v>
      </c>
      <c r="L160" s="1" t="s">
        <v>507</v>
      </c>
      <c r="M160" s="112" t="s">
        <v>522</v>
      </c>
    </row>
    <row r="161" spans="1:10" ht="18" customHeight="1">
      <c r="A161" s="105"/>
      <c r="B161" s="105"/>
      <c r="C161" s="52" t="s">
        <v>620</v>
      </c>
      <c r="D161" s="45" t="s">
        <v>648</v>
      </c>
      <c r="E161" s="59" t="s">
        <v>4</v>
      </c>
      <c r="F161" s="59" t="s">
        <v>240</v>
      </c>
      <c r="G161" s="59">
        <v>20</v>
      </c>
      <c r="H161" s="59"/>
      <c r="I161" s="59"/>
      <c r="J161" s="56">
        <f>SUM(G161:I161)</f>
        <v>20</v>
      </c>
    </row>
    <row r="162" spans="1:13" ht="38.25">
      <c r="A162" s="99"/>
      <c r="B162" s="99"/>
      <c r="C162" s="63" t="s">
        <v>308</v>
      </c>
      <c r="D162" s="46" t="s">
        <v>479</v>
      </c>
      <c r="E162" s="4" t="s">
        <v>5</v>
      </c>
      <c r="F162" s="4" t="s">
        <v>240</v>
      </c>
      <c r="I162" s="2">
        <v>15</v>
      </c>
      <c r="J162" s="65">
        <f>SUM(G162:I162)</f>
        <v>15</v>
      </c>
      <c r="M162" s="112" t="s">
        <v>523</v>
      </c>
    </row>
    <row r="163" spans="1:3" ht="12.75">
      <c r="A163" s="99" t="s">
        <v>656</v>
      </c>
      <c r="B163" s="99"/>
      <c r="C163" s="63"/>
    </row>
    <row r="164" spans="1:13" ht="27" customHeight="1">
      <c r="A164" s="99"/>
      <c r="B164" s="99"/>
      <c r="C164" s="123" t="s">
        <v>283</v>
      </c>
      <c r="D164" s="120" t="s">
        <v>463</v>
      </c>
      <c r="E164" s="121"/>
      <c r="F164" s="121" t="s">
        <v>513</v>
      </c>
      <c r="G164" s="122">
        <f>Schools!R120</f>
        <v>0</v>
      </c>
      <c r="H164" s="122">
        <f>Schools!S120</f>
        <v>0</v>
      </c>
      <c r="I164" s="122">
        <f>Schools!T120</f>
        <v>100</v>
      </c>
      <c r="J164" s="65">
        <f aca="true" t="shared" si="7" ref="J164:J170">SUM(G164:I164)</f>
        <v>100</v>
      </c>
      <c r="L164" s="1" t="s">
        <v>512</v>
      </c>
      <c r="M164" s="112" t="s">
        <v>523</v>
      </c>
    </row>
    <row r="165" spans="1:13" ht="14.25" customHeight="1">
      <c r="A165" s="99"/>
      <c r="B165" s="99"/>
      <c r="C165" s="123" t="s">
        <v>284</v>
      </c>
      <c r="D165" s="120" t="s">
        <v>463</v>
      </c>
      <c r="E165" s="121"/>
      <c r="F165" s="121" t="s">
        <v>513</v>
      </c>
      <c r="G165" s="122">
        <f>Schools!R119</f>
        <v>126</v>
      </c>
      <c r="H165" s="122">
        <f>31*6</f>
        <v>186</v>
      </c>
      <c r="I165" s="122">
        <f>14*6</f>
        <v>84</v>
      </c>
      <c r="J165" s="65">
        <f t="shared" si="7"/>
        <v>396</v>
      </c>
      <c r="L165" s="1" t="s">
        <v>512</v>
      </c>
      <c r="M165" s="112" t="s">
        <v>523</v>
      </c>
    </row>
    <row r="166" spans="1:13" ht="29.25" customHeight="1">
      <c r="A166" s="99"/>
      <c r="B166" s="99"/>
      <c r="C166" s="62" t="s">
        <v>286</v>
      </c>
      <c r="D166" s="46" t="s">
        <v>464</v>
      </c>
      <c r="E166" s="4" t="s">
        <v>4</v>
      </c>
      <c r="F166" s="4" t="s">
        <v>513</v>
      </c>
      <c r="J166" s="65">
        <f t="shared" si="7"/>
        <v>0</v>
      </c>
      <c r="L166" s="1" t="s">
        <v>512</v>
      </c>
      <c r="M166" s="112" t="s">
        <v>523</v>
      </c>
    </row>
    <row r="167" spans="1:13" ht="12.75">
      <c r="A167" s="99"/>
      <c r="B167" s="99"/>
      <c r="C167" s="62" t="s">
        <v>508</v>
      </c>
      <c r="D167" s="46" t="s">
        <v>509</v>
      </c>
      <c r="E167" s="4" t="s">
        <v>4</v>
      </c>
      <c r="F167" s="4" t="s">
        <v>513</v>
      </c>
      <c r="J167" s="65">
        <f t="shared" si="7"/>
        <v>0</v>
      </c>
      <c r="L167" s="1" t="s">
        <v>512</v>
      </c>
      <c r="M167" s="112" t="s">
        <v>523</v>
      </c>
    </row>
    <row r="168" spans="1:13" ht="25.5">
      <c r="A168" s="99"/>
      <c r="B168" s="99"/>
      <c r="C168" s="62" t="s">
        <v>292</v>
      </c>
      <c r="D168" s="141" t="s">
        <v>468</v>
      </c>
      <c r="E168" s="4" t="s">
        <v>4</v>
      </c>
      <c r="F168" s="4" t="s">
        <v>513</v>
      </c>
      <c r="G168" s="2">
        <f>Schools!R122</f>
        <v>0</v>
      </c>
      <c r="H168" s="2">
        <f>Schools!S122</f>
        <v>7</v>
      </c>
      <c r="I168" s="2">
        <f>Schools!T122</f>
        <v>7</v>
      </c>
      <c r="J168" s="65">
        <f t="shared" si="7"/>
        <v>14</v>
      </c>
      <c r="L168" s="1" t="s">
        <v>512</v>
      </c>
      <c r="M168" s="112" t="s">
        <v>523</v>
      </c>
    </row>
    <row r="169" spans="1:13" ht="25.5">
      <c r="A169" s="99"/>
      <c r="B169" s="99"/>
      <c r="C169" s="119" t="s">
        <v>293</v>
      </c>
      <c r="D169" s="120" t="s">
        <v>467</v>
      </c>
      <c r="E169" s="121" t="s">
        <v>4</v>
      </c>
      <c r="F169" s="121" t="s">
        <v>513</v>
      </c>
      <c r="G169" s="122">
        <f>Schools!R121</f>
        <v>0</v>
      </c>
      <c r="H169" s="122">
        <f>Schools!S121</f>
        <v>0</v>
      </c>
      <c r="I169" s="122">
        <f>Schools!T121</f>
        <v>20</v>
      </c>
      <c r="J169" s="65">
        <f t="shared" si="7"/>
        <v>20</v>
      </c>
      <c r="L169" s="1" t="s">
        <v>512</v>
      </c>
      <c r="M169" s="112" t="s">
        <v>523</v>
      </c>
    </row>
    <row r="170" spans="1:13" ht="25.5">
      <c r="A170" s="99"/>
      <c r="B170" s="99"/>
      <c r="C170" s="52" t="s">
        <v>294</v>
      </c>
      <c r="D170" s="46" t="s">
        <v>467</v>
      </c>
      <c r="E170" s="4" t="s">
        <v>4</v>
      </c>
      <c r="F170" s="4" t="s">
        <v>513</v>
      </c>
      <c r="G170" s="2">
        <f>Schools!R123</f>
        <v>5</v>
      </c>
      <c r="H170" s="2">
        <f>Schools!S123</f>
        <v>5</v>
      </c>
      <c r="I170" s="2">
        <f>Schools!T123</f>
        <v>10</v>
      </c>
      <c r="J170" s="65">
        <f t="shared" si="7"/>
        <v>20</v>
      </c>
      <c r="L170" s="1" t="s">
        <v>512</v>
      </c>
      <c r="M170" s="112" t="s">
        <v>523</v>
      </c>
    </row>
    <row r="171" spans="1:8" ht="12.75">
      <c r="A171" s="99" t="s">
        <v>657</v>
      </c>
      <c r="B171" s="99"/>
      <c r="C171" s="52"/>
      <c r="G171" s="2"/>
      <c r="H171" s="2"/>
    </row>
    <row r="172" spans="1:13" ht="25.5">
      <c r="A172" s="105"/>
      <c r="B172" s="105"/>
      <c r="C172" s="63" t="s">
        <v>646</v>
      </c>
      <c r="D172" s="45" t="s">
        <v>531</v>
      </c>
      <c r="E172" s="61" t="s">
        <v>4</v>
      </c>
      <c r="F172" s="61" t="s">
        <v>241</v>
      </c>
      <c r="G172" s="58">
        <v>15</v>
      </c>
      <c r="H172" s="58"/>
      <c r="I172" s="58"/>
      <c r="J172" s="56">
        <f>SUM(G172:I172)</f>
        <v>15</v>
      </c>
      <c r="L172" s="1" t="s">
        <v>506</v>
      </c>
      <c r="M172" s="112" t="s">
        <v>523</v>
      </c>
    </row>
    <row r="173" spans="1:10" ht="12.75">
      <c r="A173" s="41"/>
      <c r="B173" s="41"/>
      <c r="C173" s="42" t="s">
        <v>649</v>
      </c>
      <c r="D173" s="46" t="s">
        <v>651</v>
      </c>
      <c r="F173" s="4" t="s">
        <v>241</v>
      </c>
      <c r="G173" s="3">
        <v>30</v>
      </c>
      <c r="H173" s="3">
        <v>50</v>
      </c>
      <c r="I173" s="2">
        <v>50</v>
      </c>
      <c r="J173" s="65">
        <f>SUM(G173:I173)</f>
        <v>130</v>
      </c>
    </row>
    <row r="174" spans="1:13" ht="12" customHeight="1">
      <c r="A174" s="105"/>
      <c r="B174" s="105"/>
      <c r="C174" s="52" t="s">
        <v>311</v>
      </c>
      <c r="D174" s="46" t="s">
        <v>485</v>
      </c>
      <c r="E174" s="4" t="s">
        <v>4</v>
      </c>
      <c r="F174" s="4" t="s">
        <v>555</v>
      </c>
      <c r="H174" s="3">
        <v>20</v>
      </c>
      <c r="J174" s="65">
        <f>SUM(G174:I174)</f>
        <v>20</v>
      </c>
      <c r="L174" s="1" t="s">
        <v>572</v>
      </c>
      <c r="M174" s="112" t="s">
        <v>522</v>
      </c>
    </row>
    <row r="175" spans="1:13" ht="25.5">
      <c r="A175" s="99"/>
      <c r="B175" s="99"/>
      <c r="C175" s="67" t="s">
        <v>556</v>
      </c>
      <c r="D175" s="45" t="s">
        <v>472</v>
      </c>
      <c r="E175" s="44" t="s">
        <v>5</v>
      </c>
      <c r="F175" s="44" t="s">
        <v>555</v>
      </c>
      <c r="G175" s="51"/>
      <c r="H175" s="51"/>
      <c r="I175" s="51"/>
      <c r="J175" s="56">
        <f>SUM(G175:I175)</f>
        <v>0</v>
      </c>
      <c r="L175" s="37" t="s">
        <v>573</v>
      </c>
      <c r="M175" s="112" t="s">
        <v>522</v>
      </c>
    </row>
    <row r="176" spans="1:13" ht="14.25" customHeight="1">
      <c r="A176" s="99"/>
      <c r="B176" s="99"/>
      <c r="C176" s="52" t="s">
        <v>345</v>
      </c>
      <c r="D176" s="47" t="s">
        <v>421</v>
      </c>
      <c r="E176" s="44" t="s">
        <v>5</v>
      </c>
      <c r="F176" s="44" t="s">
        <v>555</v>
      </c>
      <c r="G176" s="51"/>
      <c r="H176" s="51"/>
      <c r="I176" s="51"/>
      <c r="J176" s="56">
        <f>SUM(G176:I176)</f>
        <v>0</v>
      </c>
      <c r="L176" s="1" t="s">
        <v>505</v>
      </c>
      <c r="M176" s="112" t="s">
        <v>522</v>
      </c>
    </row>
    <row r="177" spans="1:13" ht="25.5" customHeight="1">
      <c r="A177" s="99"/>
      <c r="B177" s="99"/>
      <c r="C177" s="52" t="s">
        <v>554</v>
      </c>
      <c r="D177" s="46" t="s">
        <v>557</v>
      </c>
      <c r="E177" s="4" t="s">
        <v>7</v>
      </c>
      <c r="F177" s="4" t="s">
        <v>555</v>
      </c>
      <c r="G177" s="3">
        <v>15</v>
      </c>
      <c r="J177" s="65">
        <f>SUM(G177:I177)</f>
        <v>15</v>
      </c>
      <c r="L177" s="1" t="s">
        <v>507</v>
      </c>
      <c r="M177" s="112" t="s">
        <v>522</v>
      </c>
    </row>
    <row r="178" spans="1:12" ht="15" customHeight="1">
      <c r="A178" s="149" t="s">
        <v>658</v>
      </c>
      <c r="B178" s="150"/>
      <c r="C178" s="150"/>
      <c r="K178" s="145"/>
      <c r="L178" s="143"/>
    </row>
    <row r="179" spans="1:12" ht="12.75">
      <c r="A179" s="41"/>
      <c r="B179" s="41"/>
      <c r="C179" s="42" t="s">
        <v>514</v>
      </c>
      <c r="G179" s="3">
        <v>15</v>
      </c>
      <c r="H179" s="3">
        <v>15</v>
      </c>
      <c r="I179" s="2">
        <v>15</v>
      </c>
      <c r="J179" s="65">
        <f aca="true" t="shared" si="8" ref="J179:J187">SUM(G179:I179)</f>
        <v>45</v>
      </c>
      <c r="K179" s="147"/>
      <c r="L179" s="143"/>
    </row>
    <row r="180" spans="1:12" ht="12.75">
      <c r="A180" s="41"/>
      <c r="B180" s="41"/>
      <c r="C180" s="42" t="s">
        <v>362</v>
      </c>
      <c r="G180" s="3">
        <v>20</v>
      </c>
      <c r="H180" s="3">
        <v>20</v>
      </c>
      <c r="I180" s="2">
        <v>20</v>
      </c>
      <c r="J180" s="65">
        <f t="shared" si="8"/>
        <v>60</v>
      </c>
      <c r="K180" s="147"/>
      <c r="L180" s="143"/>
    </row>
    <row r="181" spans="1:13" ht="12.75">
      <c r="A181" s="41"/>
      <c r="B181" s="41"/>
      <c r="C181" s="42" t="s">
        <v>359</v>
      </c>
      <c r="G181" s="3">
        <v>15</v>
      </c>
      <c r="H181" s="3">
        <v>15</v>
      </c>
      <c r="I181" s="2">
        <v>15</v>
      </c>
      <c r="J181" s="65">
        <f t="shared" si="8"/>
        <v>45</v>
      </c>
      <c r="L181" s="65"/>
      <c r="M181" s="142"/>
    </row>
    <row r="182" spans="1:12" ht="12.75">
      <c r="A182" s="41"/>
      <c r="B182" s="41"/>
      <c r="C182" s="42" t="s">
        <v>390</v>
      </c>
      <c r="G182" s="3">
        <v>60</v>
      </c>
      <c r="H182" s="3">
        <v>60</v>
      </c>
      <c r="I182" s="2">
        <v>60</v>
      </c>
      <c r="J182" s="65">
        <f t="shared" si="8"/>
        <v>180</v>
      </c>
      <c r="K182" s="147"/>
      <c r="L182" s="143"/>
    </row>
    <row r="183" spans="1:13" s="38" customFormat="1" ht="12.75">
      <c r="A183" s="41"/>
      <c r="B183" s="41"/>
      <c r="C183" s="42" t="s">
        <v>360</v>
      </c>
      <c r="D183" s="46"/>
      <c r="E183" s="4"/>
      <c r="F183" s="4"/>
      <c r="G183" s="3">
        <v>15</v>
      </c>
      <c r="H183" s="3">
        <v>15</v>
      </c>
      <c r="I183" s="2">
        <v>15</v>
      </c>
      <c r="J183" s="65">
        <f t="shared" si="8"/>
        <v>45</v>
      </c>
      <c r="K183" s="144"/>
      <c r="L183" s="143"/>
      <c r="M183" s="112"/>
    </row>
    <row r="184" spans="1:12" ht="12.75">
      <c r="A184" s="41"/>
      <c r="B184" s="41"/>
      <c r="C184" s="42" t="s">
        <v>361</v>
      </c>
      <c r="G184" s="3">
        <v>5</v>
      </c>
      <c r="H184" s="3">
        <v>5</v>
      </c>
      <c r="I184" s="2">
        <v>5</v>
      </c>
      <c r="J184" s="65">
        <f t="shared" si="8"/>
        <v>15</v>
      </c>
      <c r="K184" s="147"/>
      <c r="L184" s="143"/>
    </row>
    <row r="185" spans="1:13" ht="12.75">
      <c r="A185" s="41"/>
      <c r="B185" s="41"/>
      <c r="C185" s="42" t="s">
        <v>358</v>
      </c>
      <c r="G185" s="3">
        <v>10</v>
      </c>
      <c r="H185" s="3">
        <v>10</v>
      </c>
      <c r="I185" s="2">
        <v>10</v>
      </c>
      <c r="J185" s="65">
        <f t="shared" si="8"/>
        <v>30</v>
      </c>
      <c r="K185" s="136"/>
      <c r="L185" s="137"/>
      <c r="M185" s="138"/>
    </row>
    <row r="186" spans="1:13" s="38" customFormat="1" ht="25.5">
      <c r="A186" s="41"/>
      <c r="B186" s="41"/>
      <c r="C186" s="42" t="s">
        <v>363</v>
      </c>
      <c r="D186" s="46"/>
      <c r="E186" s="4"/>
      <c r="F186" s="4"/>
      <c r="G186" s="3">
        <v>10</v>
      </c>
      <c r="H186" s="3">
        <v>10</v>
      </c>
      <c r="I186" s="2">
        <v>10</v>
      </c>
      <c r="J186" s="65">
        <f t="shared" si="8"/>
        <v>30</v>
      </c>
      <c r="K186" s="136"/>
      <c r="L186" s="146"/>
      <c r="M186" s="148"/>
    </row>
    <row r="187" spans="1:13" s="38" customFormat="1" ht="12.75">
      <c r="A187" s="41"/>
      <c r="B187" s="41"/>
      <c r="C187" s="42" t="s">
        <v>364</v>
      </c>
      <c r="D187" s="46"/>
      <c r="E187" s="4"/>
      <c r="F187" s="4"/>
      <c r="G187" s="3">
        <v>50</v>
      </c>
      <c r="H187" s="3">
        <v>50</v>
      </c>
      <c r="I187" s="2">
        <v>50</v>
      </c>
      <c r="J187" s="65">
        <f t="shared" si="8"/>
        <v>150</v>
      </c>
      <c r="K187" s="136"/>
      <c r="L187" s="137"/>
      <c r="M187" s="138"/>
    </row>
    <row r="188" spans="1:2" ht="12.75">
      <c r="A188" s="41"/>
      <c r="B188" s="41"/>
    </row>
    <row r="189" spans="1:2" ht="12.75">
      <c r="A189" s="41"/>
      <c r="B189" s="41"/>
    </row>
    <row r="190" spans="1:10" ht="12.75">
      <c r="A190" s="41"/>
      <c r="B190" s="41"/>
      <c r="C190" s="1"/>
      <c r="D190" s="142"/>
      <c r="E190" s="1"/>
      <c r="F190" s="1"/>
      <c r="G190" s="1">
        <f>SUM(G1:G189)</f>
        <v>1144</v>
      </c>
      <c r="H190" s="1">
        <f>SUM(H1:H189)</f>
        <v>1283</v>
      </c>
      <c r="I190" s="1">
        <f>SUM(I1:I189)</f>
        <v>1268</v>
      </c>
      <c r="J190" s="1">
        <f>SUM(J1:J189)</f>
        <v>3695</v>
      </c>
    </row>
    <row r="191" spans="1:2" ht="12.75">
      <c r="A191" s="41"/>
      <c r="B191" s="41"/>
    </row>
    <row r="192" spans="1:2" ht="12.75">
      <c r="A192" s="41"/>
      <c r="B192" s="41"/>
    </row>
    <row r="193" spans="1:2" ht="12.75">
      <c r="A193" s="41"/>
      <c r="B193" s="41"/>
    </row>
    <row r="194" spans="1:2" ht="12.75">
      <c r="A194" s="41"/>
      <c r="B194" s="41"/>
    </row>
    <row r="195" spans="1:2" ht="12.75">
      <c r="A195" s="41"/>
      <c r="B195" s="41"/>
    </row>
    <row r="196" spans="1:2" ht="12.75">
      <c r="A196" s="41"/>
      <c r="B196" s="41"/>
    </row>
    <row r="197" spans="1:2" ht="12.75">
      <c r="A197" s="41"/>
      <c r="B197" s="41"/>
    </row>
    <row r="198" spans="1:2" ht="12.75">
      <c r="A198" s="41"/>
      <c r="B198" s="41"/>
    </row>
    <row r="199" spans="1:2" ht="12.75">
      <c r="A199" s="41"/>
      <c r="B199" s="41"/>
    </row>
    <row r="200" spans="1:2" ht="12.75">
      <c r="A200" s="41"/>
      <c r="B200" s="41"/>
    </row>
    <row r="201" spans="1:2" ht="12.75">
      <c r="A201" s="41"/>
      <c r="B201" s="41"/>
    </row>
    <row r="202" spans="1:2" ht="12.75">
      <c r="A202" s="41"/>
      <c r="B202" s="41"/>
    </row>
    <row r="203" spans="1:2" ht="12.75">
      <c r="A203" s="41"/>
      <c r="B203" s="41"/>
    </row>
    <row r="204" spans="1:2" ht="12.75">
      <c r="A204" s="41"/>
      <c r="B204" s="41"/>
    </row>
    <row r="205" spans="1:2" ht="12.75">
      <c r="A205" s="41"/>
      <c r="B205" s="41"/>
    </row>
    <row r="206" spans="1:2" ht="12.75">
      <c r="A206" s="41"/>
      <c r="B206" s="41"/>
    </row>
    <row r="207" spans="1:2" ht="12.75">
      <c r="A207" s="41"/>
      <c r="B207" s="41"/>
    </row>
    <row r="208" spans="1:2" ht="12.75">
      <c r="A208" s="41"/>
      <c r="B208" s="41"/>
    </row>
    <row r="209" spans="1:2" ht="12.75">
      <c r="A209" s="41"/>
      <c r="B209" s="41"/>
    </row>
    <row r="210" spans="1:2" ht="12.75">
      <c r="A210" s="41"/>
      <c r="B210" s="41"/>
    </row>
    <row r="211" spans="1:2" ht="12.75">
      <c r="A211" s="41"/>
      <c r="B211" s="41"/>
    </row>
    <row r="212" spans="1:2" ht="12.75">
      <c r="A212" s="41"/>
      <c r="B212" s="41"/>
    </row>
    <row r="213" spans="1:2" ht="12.75">
      <c r="A213" s="41"/>
      <c r="B213" s="41"/>
    </row>
    <row r="214" spans="1:2" ht="12.75">
      <c r="A214" s="41"/>
      <c r="B214" s="41"/>
    </row>
    <row r="215" spans="1:2" ht="12.75">
      <c r="A215" s="41"/>
      <c r="B215" s="41"/>
    </row>
    <row r="216" spans="1:2" ht="12.75">
      <c r="A216" s="41"/>
      <c r="B216" s="41"/>
    </row>
    <row r="217" spans="1:2" ht="12.75">
      <c r="A217" s="41"/>
      <c r="B217" s="41"/>
    </row>
    <row r="218" spans="1:2" ht="12.75">
      <c r="A218" s="41"/>
      <c r="B218" s="41"/>
    </row>
    <row r="219" spans="1:2" ht="12.75">
      <c r="A219" s="41"/>
      <c r="B219" s="41"/>
    </row>
    <row r="220" spans="1:2" ht="12.75">
      <c r="A220" s="41"/>
      <c r="B220" s="41"/>
    </row>
    <row r="221" spans="1:2" ht="12.75">
      <c r="A221" s="41"/>
      <c r="B221" s="41"/>
    </row>
    <row r="222" spans="1:2" ht="12.75">
      <c r="A222" s="41"/>
      <c r="B222" s="41"/>
    </row>
    <row r="223" spans="1:2" ht="12.75">
      <c r="A223" s="41"/>
      <c r="B223" s="41"/>
    </row>
    <row r="224" spans="1:2" ht="12.75">
      <c r="A224" s="41"/>
      <c r="B224" s="41"/>
    </row>
    <row r="225" spans="1:2" ht="12.75">
      <c r="A225" s="41"/>
      <c r="B225" s="41"/>
    </row>
    <row r="226" spans="1:2" ht="12.75">
      <c r="A226" s="41"/>
      <c r="B226" s="41"/>
    </row>
    <row r="227" spans="1:2" ht="12.75">
      <c r="A227" s="41"/>
      <c r="B227" s="41"/>
    </row>
    <row r="228" spans="1:2" ht="12.75">
      <c r="A228" s="41"/>
      <c r="B228" s="41"/>
    </row>
    <row r="229" spans="1:2" ht="12.75">
      <c r="A229" s="41"/>
      <c r="B229" s="41"/>
    </row>
    <row r="230" spans="1:2" ht="12.75">
      <c r="A230" s="41"/>
      <c r="B230" s="41"/>
    </row>
    <row r="231" spans="1:2" ht="12.75">
      <c r="A231" s="41"/>
      <c r="B231" s="41"/>
    </row>
    <row r="232" spans="1:2" ht="12.75">
      <c r="A232" s="41"/>
      <c r="B232" s="41"/>
    </row>
    <row r="233" spans="1:2" ht="12.75">
      <c r="A233" s="41"/>
      <c r="B233" s="41"/>
    </row>
    <row r="234" spans="1:2" ht="12.75">
      <c r="A234" s="41"/>
      <c r="B234" s="41"/>
    </row>
    <row r="235" spans="1:2" ht="12.75">
      <c r="A235" s="41"/>
      <c r="B235" s="41"/>
    </row>
    <row r="236" spans="1:2" ht="12.75">
      <c r="A236" s="41"/>
      <c r="B236" s="41"/>
    </row>
    <row r="237" spans="1:2" ht="12.75">
      <c r="A237" s="41"/>
      <c r="B237" s="41"/>
    </row>
    <row r="238" spans="1:2" ht="12.75">
      <c r="A238" s="41"/>
      <c r="B238" s="41"/>
    </row>
    <row r="239" spans="1:2" ht="12.75">
      <c r="A239" s="41"/>
      <c r="B239" s="41"/>
    </row>
    <row r="240" spans="1:2" ht="12.75">
      <c r="A240" s="41"/>
      <c r="B240" s="41"/>
    </row>
    <row r="241" spans="1:2" ht="12.75">
      <c r="A241" s="41"/>
      <c r="B241" s="41"/>
    </row>
    <row r="242" spans="1:2" ht="12.75">
      <c r="A242" s="41"/>
      <c r="B242" s="41"/>
    </row>
    <row r="243" spans="1:2" ht="12.75">
      <c r="A243" s="41"/>
      <c r="B243" s="41"/>
    </row>
    <row r="244" spans="1:2" ht="12.75">
      <c r="A244" s="41"/>
      <c r="B244" s="41"/>
    </row>
    <row r="245" spans="1:2" ht="12.75">
      <c r="A245" s="41"/>
      <c r="B245" s="41"/>
    </row>
    <row r="246" spans="1:2" ht="12.75">
      <c r="A246" s="41"/>
      <c r="B246" s="41"/>
    </row>
    <row r="247" spans="1:2" ht="12.75">
      <c r="A247" s="41"/>
      <c r="B247" s="41"/>
    </row>
    <row r="248" spans="1:2" ht="12.75">
      <c r="A248" s="41"/>
      <c r="B248" s="41"/>
    </row>
    <row r="249" spans="1:2" ht="12.75">
      <c r="A249" s="41"/>
      <c r="B249" s="41"/>
    </row>
    <row r="250" spans="1:2" ht="12.75">
      <c r="A250" s="41"/>
      <c r="B250" s="41"/>
    </row>
    <row r="251" spans="1:2" ht="12.75">
      <c r="A251" s="41"/>
      <c r="B251" s="41"/>
    </row>
    <row r="252" spans="1:2" ht="12.75">
      <c r="A252" s="41"/>
      <c r="B252" s="41"/>
    </row>
    <row r="253" spans="1:2" ht="12.75">
      <c r="A253" s="41"/>
      <c r="B253" s="41"/>
    </row>
    <row r="254" spans="1:2" ht="12.75">
      <c r="A254" s="41"/>
      <c r="B254" s="41"/>
    </row>
    <row r="255" spans="1:2" ht="12.75">
      <c r="A255" s="41"/>
      <c r="B255" s="41"/>
    </row>
    <row r="256" spans="1:2" ht="12.75">
      <c r="A256" s="41"/>
      <c r="B256" s="41"/>
    </row>
    <row r="257" spans="1:2" ht="12.75">
      <c r="A257" s="41"/>
      <c r="B257" s="41"/>
    </row>
    <row r="258" spans="1:2" ht="12.75">
      <c r="A258" s="41"/>
      <c r="B258" s="41"/>
    </row>
    <row r="259" spans="1:2" ht="12.75">
      <c r="A259" s="41"/>
      <c r="B259" s="41"/>
    </row>
    <row r="260" spans="1:2" ht="12.75">
      <c r="A260" s="41"/>
      <c r="B260" s="41"/>
    </row>
    <row r="261" spans="1:2" ht="12.75">
      <c r="A261" s="41"/>
      <c r="B261" s="41"/>
    </row>
    <row r="262" spans="1:2" ht="12.75">
      <c r="A262" s="41"/>
      <c r="B262" s="41"/>
    </row>
    <row r="263" spans="1:2" ht="12.75">
      <c r="A263" s="41"/>
      <c r="B263" s="41"/>
    </row>
    <row r="264" spans="1:2" ht="12.75">
      <c r="A264" s="41"/>
      <c r="B264" s="41"/>
    </row>
    <row r="265" spans="1:2" ht="12.75">
      <c r="A265" s="41"/>
      <c r="B265" s="41"/>
    </row>
    <row r="266" spans="1:2" ht="12.75">
      <c r="A266" s="41"/>
      <c r="B266" s="41"/>
    </row>
    <row r="267" spans="1:2" ht="12.75">
      <c r="A267" s="41"/>
      <c r="B267" s="41"/>
    </row>
    <row r="268" spans="1:2" ht="12.75">
      <c r="A268" s="41"/>
      <c r="B268" s="41"/>
    </row>
    <row r="269" spans="1:2" ht="12.75">
      <c r="A269" s="41"/>
      <c r="B269" s="41"/>
    </row>
    <row r="270" spans="1:2" ht="12.75">
      <c r="A270" s="41"/>
      <c r="B270" s="41"/>
    </row>
    <row r="271" spans="1:2" ht="12.75">
      <c r="A271" s="41"/>
      <c r="B271" s="41"/>
    </row>
    <row r="272" spans="1:2" ht="12.75">
      <c r="A272" s="41"/>
      <c r="B272" s="41"/>
    </row>
    <row r="273" spans="1:2" ht="12.75">
      <c r="A273" s="41"/>
      <c r="B273" s="41"/>
    </row>
    <row r="274" spans="1:2" ht="12.75">
      <c r="A274" s="41"/>
      <c r="B274" s="41"/>
    </row>
    <row r="275" spans="1:2" ht="12.75">
      <c r="A275" s="41"/>
      <c r="B275" s="41"/>
    </row>
    <row r="276" spans="1:2" ht="12.75">
      <c r="A276" s="41"/>
      <c r="B276" s="41"/>
    </row>
    <row r="277" spans="1:2" ht="12.75">
      <c r="A277" s="41"/>
      <c r="B277" s="41"/>
    </row>
    <row r="278" spans="1:2" ht="12.75">
      <c r="A278" s="41"/>
      <c r="B278" s="41"/>
    </row>
    <row r="279" spans="1:2" ht="12.75">
      <c r="A279" s="41"/>
      <c r="B279" s="41"/>
    </row>
    <row r="280" spans="1:2" ht="12.75">
      <c r="A280" s="41"/>
      <c r="B280" s="41"/>
    </row>
    <row r="281" spans="1:2" ht="12.75">
      <c r="A281" s="41"/>
      <c r="B281" s="41"/>
    </row>
    <row r="282" spans="1:3" ht="12.75">
      <c r="A282" s="41"/>
      <c r="B282" s="41"/>
      <c r="C282" s="52"/>
    </row>
    <row r="283" spans="1:2" ht="12.75">
      <c r="A283" s="105"/>
      <c r="B283" s="105"/>
    </row>
  </sheetData>
  <mergeCells count="1">
    <mergeCell ref="A178:C178"/>
  </mergeCells>
  <printOptions/>
  <pageMargins left="0.2" right="0.2" top="0.39" bottom="0.24" header="0.2" footer="0.22"/>
  <pageSetup firstPageNumber="1" useFirstPageNumber="1" horizontalDpi="300" verticalDpi="300" orientation="landscape" paperSize="9" scale="77" r:id="rId3"/>
  <headerFooter alignWithMargins="0">
    <oddHeader>&amp;L&amp;"Arial,Bold"&amp;14Internal  Audit Work Programme - by type of work&amp;12
&amp;R&amp;"Arial,Bold"&amp;16Appendix  C</oddHeader>
    <oddFooter>&amp;C&amp;"Arial Narrow,Regular"&amp;9
&amp;"Arial Narrow,Bold"&amp;10Page &amp;P&amp;R&amp;"Arial Narrow,Bold"&amp;10
</oddFooter>
  </headerFooter>
  <rowBreaks count="7" manualBreakCount="7">
    <brk id="12" max="12" man="1"/>
    <brk id="22" max="12" man="1"/>
    <brk id="59" max="12" man="1"/>
    <brk id="162" max="12" man="1"/>
    <brk id="170" max="12" man="1"/>
    <brk id="177" max="12" man="1"/>
    <brk id="443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3"/>
  <sheetViews>
    <sheetView zoomScale="75" zoomScaleNormal="75" workbookViewId="0" topLeftCell="A1">
      <pane ySplit="2" topLeftCell="BM36" activePane="bottomLeft" state="frozen"/>
      <selection pane="topLeft" activeCell="A1" sqref="A1"/>
      <selection pane="bottomLeft" activeCell="C46" sqref="C46"/>
    </sheetView>
  </sheetViews>
  <sheetFormatPr defaultColWidth="8.88671875" defaultRowHeight="15"/>
  <cols>
    <col min="1" max="1" width="20.3359375" style="11" customWidth="1"/>
    <col min="2" max="11" width="4.77734375" style="11" customWidth="1"/>
    <col min="12" max="12" width="5.6640625" style="11" customWidth="1"/>
    <col min="13" max="15" width="4.77734375" style="11" customWidth="1"/>
    <col min="16" max="16" width="7.4453125" style="11" customWidth="1"/>
    <col min="17" max="20" width="4.77734375" style="11" customWidth="1"/>
    <col min="21" max="21" width="7.3359375" style="11" customWidth="1"/>
    <col min="22" max="30" width="4.77734375" style="11" customWidth="1"/>
    <col min="31" max="32" width="3.77734375" style="11" customWidth="1"/>
    <col min="33" max="33" width="6.88671875" style="11" customWidth="1"/>
    <col min="34" max="34" width="25.6640625" style="11" customWidth="1"/>
    <col min="35" max="44" width="3.77734375" style="11" customWidth="1"/>
    <col min="45" max="45" width="6.77734375" style="11" customWidth="1"/>
    <col min="46" max="46" width="25.77734375" style="11" customWidth="1"/>
    <col min="47" max="56" width="3.77734375" style="11" customWidth="1"/>
    <col min="57" max="57" width="6.77734375" style="11" customWidth="1"/>
    <col min="58" max="58" width="24.6640625" style="11" customWidth="1"/>
    <col min="59" max="68" width="3.5546875" style="11" customWidth="1"/>
    <col min="69" max="69" width="6.77734375" style="11" customWidth="1"/>
    <col min="70" max="70" width="7.10546875" style="11" customWidth="1"/>
    <col min="71" max="71" width="4.4453125" style="11" customWidth="1"/>
    <col min="72" max="78" width="8.88671875" style="11" customWidth="1"/>
    <col min="79" max="79" width="0.10546875" style="11" customWidth="1"/>
    <col min="80" max="81" width="0" style="11" hidden="1" customWidth="1"/>
    <col min="82" max="16384" width="8.88671875" style="11" customWidth="1"/>
  </cols>
  <sheetData>
    <row r="1" spans="1:79" ht="16.5">
      <c r="A1" s="5"/>
      <c r="B1" s="6" t="s">
        <v>563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 t="s">
        <v>6</v>
      </c>
      <c r="V1" s="8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6"/>
      <c r="AV1" s="7"/>
      <c r="AW1" s="7"/>
      <c r="AX1" s="7"/>
      <c r="AY1" s="7"/>
      <c r="AZ1" s="7"/>
      <c r="BA1" s="7"/>
      <c r="BB1" s="7"/>
      <c r="BC1" s="7"/>
      <c r="BD1" s="7"/>
      <c r="BE1" s="7"/>
      <c r="BF1" s="8"/>
      <c r="BG1" s="6"/>
      <c r="BH1" s="7"/>
      <c r="BI1" s="7"/>
      <c r="BJ1" s="7"/>
      <c r="BK1" s="7"/>
      <c r="BL1" s="7"/>
      <c r="BM1" s="7"/>
      <c r="BN1" s="7"/>
      <c r="BO1" s="7"/>
      <c r="BP1" s="7"/>
      <c r="BQ1" s="7"/>
      <c r="BR1" s="9"/>
      <c r="BS1" s="10"/>
      <c r="BT1" s="10"/>
      <c r="BU1" s="10"/>
      <c r="BV1" s="10"/>
      <c r="BW1" s="10"/>
      <c r="BX1" s="10"/>
      <c r="BY1" s="10"/>
      <c r="BZ1" s="10"/>
      <c r="CA1" s="10"/>
    </row>
    <row r="2" spans="1:70" s="13" customFormat="1" ht="16.5">
      <c r="A2" s="12"/>
      <c r="B2" s="12" t="s">
        <v>111</v>
      </c>
      <c r="C2" s="12" t="s">
        <v>8</v>
      </c>
      <c r="D2" s="12" t="s">
        <v>112</v>
      </c>
      <c r="E2" s="12" t="s">
        <v>233</v>
      </c>
      <c r="F2" s="12" t="s">
        <v>114</v>
      </c>
      <c r="G2" s="12" t="s">
        <v>115</v>
      </c>
      <c r="H2" s="12" t="s">
        <v>116</v>
      </c>
      <c r="I2" s="12" t="s">
        <v>529</v>
      </c>
      <c r="J2" s="12" t="s">
        <v>568</v>
      </c>
      <c r="K2" s="12" t="s">
        <v>233</v>
      </c>
      <c r="L2" s="12" t="s">
        <v>8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0" s="13" customFormat="1" ht="16.5">
      <c r="A3" s="12"/>
      <c r="B3" s="12" t="s">
        <v>117</v>
      </c>
      <c r="C3" s="12"/>
      <c r="D3" s="12" t="s">
        <v>117</v>
      </c>
      <c r="E3" s="12" t="s">
        <v>117</v>
      </c>
      <c r="F3" s="12" t="s">
        <v>117</v>
      </c>
      <c r="G3" s="12" t="s">
        <v>117</v>
      </c>
      <c r="H3" s="12" t="s">
        <v>117</v>
      </c>
      <c r="I3" s="12" t="s">
        <v>117</v>
      </c>
      <c r="J3" s="12" t="s">
        <v>117</v>
      </c>
      <c r="K3" s="12" t="s">
        <v>117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ht="16.5">
      <c r="A5" s="14" t="s">
        <v>118</v>
      </c>
      <c r="B5" s="9">
        <v>365</v>
      </c>
      <c r="C5" s="9">
        <f>SUM(B5)</f>
        <v>365</v>
      </c>
      <c r="D5" s="9">
        <v>365</v>
      </c>
      <c r="E5" s="9">
        <v>365</v>
      </c>
      <c r="F5" s="9">
        <v>365</v>
      </c>
      <c r="G5" s="9">
        <v>365</v>
      </c>
      <c r="H5" s="9">
        <v>365</v>
      </c>
      <c r="I5" s="9">
        <v>365</v>
      </c>
      <c r="J5" s="9">
        <v>365</v>
      </c>
      <c r="K5" s="9">
        <v>365</v>
      </c>
      <c r="L5" s="9">
        <f>SUM(D5:K5)</f>
        <v>2920</v>
      </c>
      <c r="M5" s="9"/>
      <c r="N5" s="9"/>
      <c r="O5" s="9"/>
      <c r="P5" s="9"/>
      <c r="Q5" s="9"/>
      <c r="R5" s="9"/>
      <c r="S5" s="9"/>
      <c r="T5" s="9"/>
      <c r="U5" s="9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4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4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5"/>
    </row>
    <row r="6" spans="1:70" ht="16.5">
      <c r="A6" s="14" t="s">
        <v>119</v>
      </c>
      <c r="B6" s="9">
        <v>104</v>
      </c>
      <c r="C6" s="9">
        <f>SUM(B6)</f>
        <v>104</v>
      </c>
      <c r="D6" s="9">
        <v>104</v>
      </c>
      <c r="E6" s="9">
        <v>104</v>
      </c>
      <c r="F6" s="9">
        <v>104</v>
      </c>
      <c r="G6" s="9">
        <v>104</v>
      </c>
      <c r="H6" s="9">
        <v>104</v>
      </c>
      <c r="I6" s="9">
        <v>104</v>
      </c>
      <c r="J6" s="9">
        <v>104</v>
      </c>
      <c r="K6" s="9">
        <v>104</v>
      </c>
      <c r="L6" s="9">
        <f>SUM(D6:K6)</f>
        <v>832</v>
      </c>
      <c r="M6" s="9"/>
      <c r="N6" s="9"/>
      <c r="O6" s="9"/>
      <c r="P6" s="9"/>
      <c r="Q6" s="9"/>
      <c r="R6" s="9"/>
      <c r="S6" s="9"/>
      <c r="T6" s="9"/>
      <c r="U6" s="9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4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4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4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5"/>
    </row>
    <row r="7" spans="1:70" ht="16.5">
      <c r="A7" s="14" t="s">
        <v>120</v>
      </c>
      <c r="B7" s="9">
        <f>B5-B6</f>
        <v>261</v>
      </c>
      <c r="C7" s="9">
        <f>SUM(B7)</f>
        <v>261</v>
      </c>
      <c r="D7" s="9">
        <f aca="true" t="shared" si="0" ref="D7:K7">D5-D6</f>
        <v>261</v>
      </c>
      <c r="E7" s="9">
        <f t="shared" si="0"/>
        <v>261</v>
      </c>
      <c r="F7" s="9">
        <f t="shared" si="0"/>
        <v>261</v>
      </c>
      <c r="G7" s="9">
        <f t="shared" si="0"/>
        <v>261</v>
      </c>
      <c r="H7" s="9">
        <f t="shared" si="0"/>
        <v>261</v>
      </c>
      <c r="I7" s="9">
        <f t="shared" si="0"/>
        <v>261</v>
      </c>
      <c r="J7" s="9">
        <f t="shared" si="0"/>
        <v>261</v>
      </c>
      <c r="K7" s="9">
        <f t="shared" si="0"/>
        <v>261</v>
      </c>
      <c r="L7" s="9">
        <f>SUM(D7:K7)</f>
        <v>2088</v>
      </c>
      <c r="M7" s="9"/>
      <c r="N7" s="9"/>
      <c r="O7" s="9"/>
      <c r="P7" s="9"/>
      <c r="Q7" s="9"/>
      <c r="R7" s="9"/>
      <c r="S7" s="9"/>
      <c r="T7" s="9"/>
      <c r="U7" s="9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4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4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14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5"/>
    </row>
    <row r="8" spans="1:70" ht="16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5"/>
    </row>
    <row r="9" spans="1:70" ht="16.5">
      <c r="A9" s="14" t="s">
        <v>121</v>
      </c>
      <c r="B9" s="9">
        <v>8</v>
      </c>
      <c r="C9" s="9">
        <f>SUM(B9)</f>
        <v>8</v>
      </c>
      <c r="D9" s="9">
        <v>8</v>
      </c>
      <c r="E9" s="9">
        <v>8</v>
      </c>
      <c r="F9" s="9">
        <v>8</v>
      </c>
      <c r="G9" s="9">
        <v>8</v>
      </c>
      <c r="H9" s="9">
        <v>8</v>
      </c>
      <c r="I9" s="9">
        <v>8</v>
      </c>
      <c r="J9" s="9">
        <v>8</v>
      </c>
      <c r="K9" s="9">
        <v>8</v>
      </c>
      <c r="L9" s="9">
        <f aca="true" t="shared" si="1" ref="L9:L14">SUM(D9:K9)</f>
        <v>64</v>
      </c>
      <c r="M9" s="9"/>
      <c r="N9" s="9"/>
      <c r="O9" s="9"/>
      <c r="P9" s="9"/>
      <c r="Q9" s="9"/>
      <c r="R9" s="9"/>
      <c r="S9" s="9"/>
      <c r="T9" s="9"/>
      <c r="U9" s="9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4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4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14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5"/>
    </row>
    <row r="10" spans="1:70" ht="16.5">
      <c r="A10" s="14" t="s">
        <v>122</v>
      </c>
      <c r="B10" s="9">
        <v>34</v>
      </c>
      <c r="C10" s="9">
        <f>SUM(B10)</f>
        <v>34</v>
      </c>
      <c r="D10" s="9">
        <v>34</v>
      </c>
      <c r="E10" s="9">
        <v>34</v>
      </c>
      <c r="F10" s="9">
        <v>34</v>
      </c>
      <c r="G10" s="9">
        <v>34</v>
      </c>
      <c r="H10" s="9">
        <v>34</v>
      </c>
      <c r="I10" s="9">
        <v>34</v>
      </c>
      <c r="J10" s="9">
        <v>34</v>
      </c>
      <c r="K10" s="9">
        <v>34</v>
      </c>
      <c r="L10" s="9">
        <f t="shared" si="1"/>
        <v>272</v>
      </c>
      <c r="M10" s="9"/>
      <c r="N10" s="9"/>
      <c r="O10" s="9"/>
      <c r="P10" s="9"/>
      <c r="Q10" s="9"/>
      <c r="R10" s="9"/>
      <c r="S10" s="9"/>
      <c r="T10" s="9"/>
      <c r="U10" s="9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4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4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14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5"/>
    </row>
    <row r="11" spans="1:70" ht="16.5">
      <c r="A11" s="14" t="s">
        <v>123</v>
      </c>
      <c r="B11" s="9">
        <v>2</v>
      </c>
      <c r="C11" s="9">
        <f>SUM(B11)</f>
        <v>2</v>
      </c>
      <c r="D11" s="9">
        <v>2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f t="shared" si="1"/>
        <v>16</v>
      </c>
      <c r="M11" s="9"/>
      <c r="N11" s="9"/>
      <c r="O11" s="9"/>
      <c r="P11" s="9"/>
      <c r="Q11" s="9"/>
      <c r="R11" s="9"/>
      <c r="S11" s="9"/>
      <c r="T11" s="9"/>
      <c r="U11" s="9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4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4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5"/>
    </row>
    <row r="12" spans="1:70" ht="16.5">
      <c r="A12" s="14" t="s">
        <v>124</v>
      </c>
      <c r="B12" s="9">
        <v>5</v>
      </c>
      <c r="C12" s="9">
        <f>SUM(B12)</f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f t="shared" si="1"/>
        <v>40</v>
      </c>
      <c r="M12" s="9"/>
      <c r="N12" s="9"/>
      <c r="O12" s="9"/>
      <c r="P12" s="9"/>
      <c r="Q12" s="9"/>
      <c r="R12" s="9"/>
      <c r="S12" s="9"/>
      <c r="T12" s="9"/>
      <c r="U12" s="9"/>
      <c r="V12" s="14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4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14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5"/>
    </row>
    <row r="13" spans="1:70" ht="16.5">
      <c r="A13" s="14" t="s">
        <v>125</v>
      </c>
      <c r="B13" s="9"/>
      <c r="C13" s="9"/>
      <c r="D13" s="9">
        <v>10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80</v>
      </c>
      <c r="K13" s="9">
        <v>80</v>
      </c>
      <c r="L13" s="9">
        <f t="shared" si="1"/>
        <v>220</v>
      </c>
      <c r="M13" s="9"/>
      <c r="N13" s="9"/>
      <c r="O13" s="9"/>
      <c r="P13" s="9"/>
      <c r="Q13" s="9"/>
      <c r="R13" s="9"/>
      <c r="S13" s="9"/>
      <c r="T13" s="9"/>
      <c r="U13" s="9"/>
      <c r="V13" s="14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4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4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4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5"/>
    </row>
    <row r="14" spans="1:71" ht="16.5">
      <c r="A14" s="14" t="s">
        <v>126</v>
      </c>
      <c r="B14" s="9">
        <f>SUM(B9:B13)</f>
        <v>49</v>
      </c>
      <c r="C14" s="9">
        <f aca="true" t="shared" si="2" ref="C14:K14">SUM(C9:C13)</f>
        <v>49</v>
      </c>
      <c r="D14" s="9">
        <f t="shared" si="2"/>
        <v>59</v>
      </c>
      <c r="E14" s="9">
        <f t="shared" si="2"/>
        <v>59</v>
      </c>
      <c r="F14" s="9">
        <f t="shared" si="2"/>
        <v>59</v>
      </c>
      <c r="G14" s="9">
        <f t="shared" si="2"/>
        <v>59</v>
      </c>
      <c r="H14" s="9">
        <f t="shared" si="2"/>
        <v>59</v>
      </c>
      <c r="I14" s="9">
        <f t="shared" si="2"/>
        <v>59</v>
      </c>
      <c r="J14" s="9">
        <f t="shared" si="2"/>
        <v>129</v>
      </c>
      <c r="K14" s="9">
        <f t="shared" si="2"/>
        <v>129</v>
      </c>
      <c r="L14" s="9">
        <f t="shared" si="1"/>
        <v>612</v>
      </c>
      <c r="M14" s="9"/>
      <c r="N14" s="9"/>
      <c r="O14" s="9"/>
      <c r="P14" s="9"/>
      <c r="Q14" s="8" t="s">
        <v>522</v>
      </c>
      <c r="R14" s="9"/>
      <c r="S14" s="9"/>
      <c r="T14" s="8" t="s">
        <v>523</v>
      </c>
      <c r="U14" s="9"/>
      <c r="V14" s="14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4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4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4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5"/>
      <c r="BS14" s="16"/>
    </row>
    <row r="15" spans="16:71" ht="16.5">
      <c r="P15" s="11">
        <v>686</v>
      </c>
      <c r="Q15" s="11">
        <v>510</v>
      </c>
      <c r="S15" s="11">
        <v>426</v>
      </c>
      <c r="T15" s="11">
        <v>334</v>
      </c>
      <c r="U15" s="9"/>
      <c r="V15" s="14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4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4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14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5"/>
      <c r="BS15" s="16"/>
    </row>
    <row r="16" spans="1:71" ht="16.5">
      <c r="A16" s="14" t="s">
        <v>15</v>
      </c>
      <c r="B16" s="9">
        <v>10</v>
      </c>
      <c r="C16" s="9">
        <f>SUM(B16)</f>
        <v>10</v>
      </c>
      <c r="D16" s="9">
        <v>10</v>
      </c>
      <c r="E16" s="9">
        <v>10</v>
      </c>
      <c r="F16" s="9">
        <v>10</v>
      </c>
      <c r="G16" s="9">
        <v>10</v>
      </c>
      <c r="H16" s="9">
        <v>20</v>
      </c>
      <c r="I16" s="9">
        <v>40</v>
      </c>
      <c r="J16" s="9">
        <v>50</v>
      </c>
      <c r="K16" s="9">
        <v>50</v>
      </c>
      <c r="L16" s="9">
        <f>SUM(D16:K16)</f>
        <v>200</v>
      </c>
      <c r="M16" s="9"/>
      <c r="N16" s="9"/>
      <c r="O16" s="9"/>
      <c r="P16" s="9"/>
      <c r="Q16" s="9">
        <v>100</v>
      </c>
      <c r="R16" s="9"/>
      <c r="S16" s="9"/>
      <c r="T16" s="9">
        <v>72</v>
      </c>
      <c r="U16" s="9"/>
      <c r="V16" s="14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4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4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4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5"/>
      <c r="BS16" s="16"/>
    </row>
    <row r="17" spans="1:71" ht="16.5">
      <c r="A17" s="14" t="s">
        <v>127</v>
      </c>
      <c r="B17" s="9">
        <v>60</v>
      </c>
      <c r="C17" s="9">
        <f>SUM(B17)</f>
        <v>60</v>
      </c>
      <c r="D17" s="9">
        <v>40</v>
      </c>
      <c r="E17" s="9">
        <v>14</v>
      </c>
      <c r="F17" s="9">
        <v>14</v>
      </c>
      <c r="G17" s="9">
        <v>14</v>
      </c>
      <c r="H17" s="9">
        <v>40</v>
      </c>
      <c r="I17" s="9">
        <v>14</v>
      </c>
      <c r="J17" s="9">
        <v>14</v>
      </c>
      <c r="K17" s="9">
        <v>14</v>
      </c>
      <c r="L17" s="9">
        <f>SUM(D17:K17)</f>
        <v>164</v>
      </c>
      <c r="M17" s="9"/>
      <c r="N17" s="9"/>
      <c r="O17" s="9"/>
      <c r="P17" s="9"/>
      <c r="Q17" s="9">
        <v>40</v>
      </c>
      <c r="R17" s="9"/>
      <c r="S17" s="9"/>
      <c r="T17" s="9">
        <v>40</v>
      </c>
      <c r="U17" s="9"/>
      <c r="V17" s="14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4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4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14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5"/>
      <c r="BS17" s="16"/>
    </row>
    <row r="18" spans="1:71" ht="16.5">
      <c r="A18" s="14" t="s">
        <v>128</v>
      </c>
      <c r="B18" s="9">
        <f>SUM(B16:B17)</f>
        <v>70</v>
      </c>
      <c r="C18" s="9">
        <f aca="true" t="shared" si="3" ref="C18:L18">SUM(C16:C17)</f>
        <v>70</v>
      </c>
      <c r="D18" s="9">
        <f t="shared" si="3"/>
        <v>50</v>
      </c>
      <c r="E18" s="9">
        <f t="shared" si="3"/>
        <v>24</v>
      </c>
      <c r="F18" s="9">
        <f t="shared" si="3"/>
        <v>24</v>
      </c>
      <c r="G18" s="9">
        <f t="shared" si="3"/>
        <v>24</v>
      </c>
      <c r="H18" s="9">
        <f t="shared" si="3"/>
        <v>60</v>
      </c>
      <c r="I18" s="9">
        <f t="shared" si="3"/>
        <v>54</v>
      </c>
      <c r="J18" s="9">
        <f t="shared" si="3"/>
        <v>64</v>
      </c>
      <c r="K18" s="9">
        <f t="shared" si="3"/>
        <v>64</v>
      </c>
      <c r="L18" s="9">
        <f t="shared" si="3"/>
        <v>364</v>
      </c>
      <c r="M18" s="9"/>
      <c r="N18" s="9"/>
      <c r="O18" s="9"/>
      <c r="P18" s="9"/>
      <c r="Q18" s="9"/>
      <c r="R18" s="9"/>
      <c r="S18" s="9"/>
      <c r="T18" s="9"/>
      <c r="U18" s="9"/>
      <c r="V18" s="1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4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4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14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5"/>
      <c r="BS18" s="16"/>
    </row>
    <row r="19" spans="1:70" ht="16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650</v>
      </c>
      <c r="R19" s="9"/>
      <c r="S19" s="9"/>
      <c r="T19" s="9">
        <v>446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5"/>
    </row>
    <row r="20" spans="1:71" ht="16.5">
      <c r="A20" s="14" t="s">
        <v>129</v>
      </c>
      <c r="B20" s="9">
        <f aca="true" t="shared" si="4" ref="B20:L20">B7-B14-B18</f>
        <v>142</v>
      </c>
      <c r="C20" s="9">
        <f t="shared" si="4"/>
        <v>142</v>
      </c>
      <c r="D20" s="9">
        <f t="shared" si="4"/>
        <v>152</v>
      </c>
      <c r="E20" s="9">
        <f t="shared" si="4"/>
        <v>178</v>
      </c>
      <c r="F20" s="9">
        <f t="shared" si="4"/>
        <v>178</v>
      </c>
      <c r="G20" s="9">
        <f t="shared" si="4"/>
        <v>178</v>
      </c>
      <c r="H20" s="9">
        <f t="shared" si="4"/>
        <v>142</v>
      </c>
      <c r="I20" s="9">
        <f t="shared" si="4"/>
        <v>148</v>
      </c>
      <c r="J20" s="9">
        <f t="shared" si="4"/>
        <v>68</v>
      </c>
      <c r="K20" s="9">
        <f t="shared" si="4"/>
        <v>68</v>
      </c>
      <c r="L20" s="9">
        <f t="shared" si="4"/>
        <v>1112</v>
      </c>
      <c r="M20" s="9"/>
      <c r="N20" s="9"/>
      <c r="O20" s="9"/>
      <c r="P20" s="9" t="s">
        <v>566</v>
      </c>
      <c r="Q20" s="9"/>
      <c r="R20" s="9">
        <v>90</v>
      </c>
      <c r="S20" s="9">
        <v>-90</v>
      </c>
      <c r="T20" s="9"/>
      <c r="U20" s="9"/>
      <c r="V20" s="1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4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4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14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5"/>
      <c r="BS20" s="16"/>
    </row>
    <row r="21" spans="1:71" ht="16.5">
      <c r="A21" s="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 t="s">
        <v>567</v>
      </c>
      <c r="Q21" s="9"/>
      <c r="R21" s="9">
        <v>-65</v>
      </c>
      <c r="S21" s="9">
        <v>65</v>
      </c>
      <c r="T21" s="9"/>
      <c r="U21" s="9"/>
      <c r="V21" s="14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4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4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4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5"/>
      <c r="BS21" s="16"/>
    </row>
    <row r="22" spans="1:71" ht="16.5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675</v>
      </c>
      <c r="R22" s="9"/>
      <c r="S22" s="9"/>
      <c r="T22" s="9">
        <v>421</v>
      </c>
      <c r="U22" s="9">
        <v>1096</v>
      </c>
      <c r="V22" s="14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4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4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14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5"/>
      <c r="BS22" s="16"/>
    </row>
    <row r="23" spans="1:70" ht="16.5">
      <c r="A23" s="5"/>
      <c r="B23" s="6" t="s">
        <v>564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9"/>
      <c r="N23" s="9"/>
      <c r="O23" s="9"/>
      <c r="P23" s="9"/>
      <c r="Q23" s="9"/>
      <c r="R23" s="9"/>
      <c r="S23" s="9"/>
      <c r="T23" s="9"/>
      <c r="U23" s="9"/>
      <c r="V23" s="14"/>
      <c r="W23" s="9"/>
      <c r="X23" s="9"/>
      <c r="Y23" s="9"/>
      <c r="Z23" s="9"/>
      <c r="AA23" s="9"/>
      <c r="AB23" s="9"/>
      <c r="AC23" s="9"/>
      <c r="AD23" s="17"/>
      <c r="AE23" s="9"/>
      <c r="AF23" s="9"/>
      <c r="AG23" s="9"/>
      <c r="AH23" s="14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4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14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5"/>
    </row>
    <row r="24" spans="1:70" ht="16.5">
      <c r="A24" s="12"/>
      <c r="B24" s="12" t="s">
        <v>111</v>
      </c>
      <c r="C24" s="12" t="s">
        <v>8</v>
      </c>
      <c r="D24" s="12" t="s">
        <v>112</v>
      </c>
      <c r="E24" s="12" t="s">
        <v>113</v>
      </c>
      <c r="F24" s="12" t="s">
        <v>114</v>
      </c>
      <c r="G24" s="12" t="s">
        <v>115</v>
      </c>
      <c r="H24" s="12" t="s">
        <v>116</v>
      </c>
      <c r="I24" s="12" t="s">
        <v>529</v>
      </c>
      <c r="J24" s="12" t="s">
        <v>233</v>
      </c>
      <c r="K24" s="12" t="s">
        <v>233</v>
      </c>
      <c r="L24" s="12" t="s">
        <v>8</v>
      </c>
      <c r="M24" s="9"/>
      <c r="N24" s="9"/>
      <c r="O24" s="9"/>
      <c r="P24" s="9"/>
      <c r="Q24" s="9"/>
      <c r="R24" s="9"/>
      <c r="S24" s="9"/>
      <c r="T24" s="9"/>
      <c r="U24" s="9"/>
      <c r="V24" s="14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4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4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14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5"/>
    </row>
    <row r="25" spans="1:70" s="19" customFormat="1" ht="16.5">
      <c r="A25" s="12"/>
      <c r="B25" s="12" t="s">
        <v>117</v>
      </c>
      <c r="C25" s="12"/>
      <c r="D25" s="12" t="s">
        <v>117</v>
      </c>
      <c r="E25" s="12" t="s">
        <v>117</v>
      </c>
      <c r="F25" s="12" t="s">
        <v>117</v>
      </c>
      <c r="G25" s="12" t="s">
        <v>117</v>
      </c>
      <c r="H25" s="12" t="s">
        <v>117</v>
      </c>
      <c r="I25" s="12" t="s">
        <v>117</v>
      </c>
      <c r="J25" s="12" t="s">
        <v>117</v>
      </c>
      <c r="K25" s="12" t="s">
        <v>117</v>
      </c>
      <c r="L25" s="12"/>
      <c r="M25" s="17"/>
      <c r="N25" s="17"/>
      <c r="O25" s="17"/>
      <c r="P25" s="9"/>
      <c r="Q25" s="17"/>
      <c r="R25" s="9"/>
      <c r="S25" s="17"/>
      <c r="T25" s="9"/>
      <c r="U25" s="9"/>
      <c r="V25" s="1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5"/>
    </row>
    <row r="26" spans="1:70" ht="16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V26" s="14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4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4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4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5"/>
    </row>
    <row r="27" spans="1:70" ht="16.5">
      <c r="A27" s="14" t="s">
        <v>118</v>
      </c>
      <c r="B27" s="9">
        <v>365</v>
      </c>
      <c r="C27" s="9">
        <f>SUM(B27)</f>
        <v>365</v>
      </c>
      <c r="D27" s="9">
        <v>365</v>
      </c>
      <c r="E27" s="9">
        <v>365</v>
      </c>
      <c r="F27" s="9">
        <v>365</v>
      </c>
      <c r="G27" s="9">
        <v>365</v>
      </c>
      <c r="H27" s="9">
        <v>365</v>
      </c>
      <c r="I27" s="9">
        <v>365</v>
      </c>
      <c r="J27" s="9">
        <v>365</v>
      </c>
      <c r="K27" s="9">
        <v>365</v>
      </c>
      <c r="L27" s="9">
        <f>SUM(D27:K27)</f>
        <v>2920</v>
      </c>
      <c r="M27" s="9"/>
      <c r="N27" s="9"/>
      <c r="O27" s="9"/>
      <c r="P27" s="9"/>
      <c r="Q27" s="9"/>
      <c r="R27" s="9"/>
      <c r="S27" s="9"/>
      <c r="T27" s="9"/>
      <c r="U27" s="9"/>
      <c r="V27" s="14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4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14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5"/>
    </row>
    <row r="28" spans="1:70" ht="16.5">
      <c r="A28" s="14" t="s">
        <v>119</v>
      </c>
      <c r="B28" s="9">
        <v>104</v>
      </c>
      <c r="C28" s="9">
        <f>SUM(B28)</f>
        <v>104</v>
      </c>
      <c r="D28" s="9">
        <v>104</v>
      </c>
      <c r="E28" s="9">
        <v>104</v>
      </c>
      <c r="F28" s="9">
        <v>104</v>
      </c>
      <c r="G28" s="9">
        <v>104</v>
      </c>
      <c r="H28" s="9">
        <v>104</v>
      </c>
      <c r="I28" s="9">
        <v>104</v>
      </c>
      <c r="J28" s="9">
        <v>104</v>
      </c>
      <c r="K28" s="9">
        <v>104</v>
      </c>
      <c r="L28" s="9">
        <f>SUM(D28:K28)</f>
        <v>832</v>
      </c>
      <c r="M28" s="9"/>
      <c r="N28" s="9"/>
      <c r="O28" s="9"/>
      <c r="P28" s="9"/>
      <c r="Q28" s="9"/>
      <c r="R28" s="9"/>
      <c r="S28" s="9"/>
      <c r="T28" s="9"/>
      <c r="U28" s="9"/>
      <c r="V28" s="14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4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14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5"/>
    </row>
    <row r="29" spans="1:70" ht="16.5">
      <c r="A29" s="14" t="s">
        <v>120</v>
      </c>
      <c r="B29" s="9">
        <f>B27-B28</f>
        <v>261</v>
      </c>
      <c r="C29" s="9">
        <f>SUM(B29)</f>
        <v>261</v>
      </c>
      <c r="D29" s="9">
        <f aca="true" t="shared" si="5" ref="D29:K29">D27-D28</f>
        <v>261</v>
      </c>
      <c r="E29" s="9">
        <f t="shared" si="5"/>
        <v>261</v>
      </c>
      <c r="F29" s="9">
        <f t="shared" si="5"/>
        <v>261</v>
      </c>
      <c r="G29" s="9">
        <f t="shared" si="5"/>
        <v>261</v>
      </c>
      <c r="H29" s="9">
        <f t="shared" si="5"/>
        <v>261</v>
      </c>
      <c r="I29" s="17">
        <f>((I27-I28)/5)*4</f>
        <v>208.8</v>
      </c>
      <c r="J29" s="9">
        <f t="shared" si="5"/>
        <v>261</v>
      </c>
      <c r="K29" s="9">
        <f t="shared" si="5"/>
        <v>261</v>
      </c>
      <c r="L29" s="9">
        <f>SUM(D29:K29)</f>
        <v>2035.8</v>
      </c>
      <c r="M29" s="9"/>
      <c r="N29" s="9"/>
      <c r="O29" s="9"/>
      <c r="P29" s="9"/>
      <c r="Q29" s="9"/>
      <c r="R29" s="9"/>
      <c r="S29" s="9"/>
      <c r="T29" s="9"/>
      <c r="U29" s="9"/>
      <c r="V29" s="14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4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14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5"/>
    </row>
    <row r="30" spans="1:70" ht="16.5">
      <c r="A30" s="9"/>
      <c r="B30" s="9"/>
      <c r="C30" s="9"/>
      <c r="D30" s="9"/>
      <c r="E30" s="9"/>
      <c r="F30" s="9"/>
      <c r="G30" s="9"/>
      <c r="H30" s="9"/>
      <c r="I30" s="17"/>
      <c r="J30" s="9"/>
      <c r="K30" s="9"/>
      <c r="L30" s="9"/>
      <c r="M30" s="21"/>
      <c r="N30" s="21"/>
      <c r="O30" s="21"/>
      <c r="P30" s="21"/>
      <c r="Q30" s="21"/>
      <c r="R30" s="21"/>
      <c r="S30" s="21"/>
      <c r="T30" s="21"/>
      <c r="U30" s="21"/>
      <c r="V30" s="14"/>
      <c r="W30" s="20"/>
      <c r="X30" s="21"/>
      <c r="Y30" s="21"/>
      <c r="Z30" s="21"/>
      <c r="AA30" s="21"/>
      <c r="AB30" s="21"/>
      <c r="AC30" s="21"/>
      <c r="AD30" s="9"/>
      <c r="AE30" s="21"/>
      <c r="AF30" s="21"/>
      <c r="AG30" s="21"/>
      <c r="AH30" s="14"/>
      <c r="AI30" s="20"/>
      <c r="AJ30" s="21"/>
      <c r="AK30" s="21"/>
      <c r="AL30" s="21"/>
      <c r="AM30" s="21"/>
      <c r="AN30" s="21"/>
      <c r="AO30" s="21"/>
      <c r="AP30" s="9"/>
      <c r="AQ30" s="21"/>
      <c r="AR30" s="21"/>
      <c r="AS30" s="21"/>
      <c r="AT30" s="14"/>
      <c r="AU30" s="20"/>
      <c r="AV30" s="21"/>
      <c r="AW30" s="21"/>
      <c r="AX30" s="21"/>
      <c r="AY30" s="21"/>
      <c r="AZ30" s="21"/>
      <c r="BA30" s="21"/>
      <c r="BB30" s="9"/>
      <c r="BC30" s="21"/>
      <c r="BD30" s="21"/>
      <c r="BE30" s="21"/>
      <c r="BF30" s="14"/>
      <c r="BG30" s="20"/>
      <c r="BH30" s="21"/>
      <c r="BI30" s="21"/>
      <c r="BJ30" s="21"/>
      <c r="BK30" s="21"/>
      <c r="BL30" s="21"/>
      <c r="BM30" s="21"/>
      <c r="BN30" s="9"/>
      <c r="BO30" s="21"/>
      <c r="BP30" s="21"/>
      <c r="BQ30" s="21"/>
      <c r="BR30" s="15"/>
    </row>
    <row r="31" spans="1:70" ht="16.5">
      <c r="A31" s="14" t="s">
        <v>121</v>
      </c>
      <c r="B31" s="9">
        <v>8</v>
      </c>
      <c r="C31" s="9">
        <f>SUM(B31)</f>
        <v>8</v>
      </c>
      <c r="D31" s="9">
        <v>8</v>
      </c>
      <c r="E31" s="9">
        <v>8</v>
      </c>
      <c r="F31" s="9">
        <v>8</v>
      </c>
      <c r="G31" s="9">
        <v>8</v>
      </c>
      <c r="H31" s="9">
        <v>8</v>
      </c>
      <c r="I31" s="17">
        <v>8</v>
      </c>
      <c r="J31" s="9">
        <v>8</v>
      </c>
      <c r="K31" s="9">
        <v>8</v>
      </c>
      <c r="L31" s="9">
        <f aca="true" t="shared" si="6" ref="L31:L36">SUM(D31:K31)</f>
        <v>64</v>
      </c>
      <c r="M31" s="20"/>
      <c r="N31" s="20"/>
      <c r="O31" s="20"/>
      <c r="P31" s="20"/>
      <c r="Q31" s="20"/>
      <c r="R31" s="20"/>
      <c r="S31" s="20"/>
      <c r="T31" s="20"/>
      <c r="U31" s="20"/>
      <c r="V31" s="14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4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14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14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15"/>
    </row>
    <row r="32" spans="1:70" ht="16.5">
      <c r="A32" s="14" t="s">
        <v>122</v>
      </c>
      <c r="B32" s="9">
        <v>34</v>
      </c>
      <c r="C32" s="9">
        <f>SUM(B32)</f>
        <v>34</v>
      </c>
      <c r="D32" s="9">
        <v>34</v>
      </c>
      <c r="E32" s="9">
        <v>34</v>
      </c>
      <c r="F32" s="9">
        <v>34</v>
      </c>
      <c r="G32" s="9">
        <v>34</v>
      </c>
      <c r="H32" s="9">
        <v>34</v>
      </c>
      <c r="I32" s="17">
        <f>(34/5)*4</f>
        <v>27.2</v>
      </c>
      <c r="J32" s="9">
        <v>34</v>
      </c>
      <c r="K32" s="9">
        <v>34</v>
      </c>
      <c r="L32" s="9">
        <f t="shared" si="6"/>
        <v>265.2</v>
      </c>
      <c r="M32" s="23"/>
      <c r="N32" s="23"/>
      <c r="O32" s="23"/>
      <c r="P32" s="23"/>
      <c r="Q32" s="23"/>
      <c r="R32" s="23"/>
      <c r="S32" s="23"/>
      <c r="T32" s="23"/>
      <c r="U32" s="23"/>
      <c r="V32" s="22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2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2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15"/>
    </row>
    <row r="33" spans="1:70" ht="16.5">
      <c r="A33" s="14" t="s">
        <v>123</v>
      </c>
      <c r="B33" s="9">
        <v>2</v>
      </c>
      <c r="C33" s="9">
        <f>SUM(B33)</f>
        <v>2</v>
      </c>
      <c r="D33" s="9">
        <v>2</v>
      </c>
      <c r="E33" s="9">
        <v>2</v>
      </c>
      <c r="F33" s="9">
        <v>2</v>
      </c>
      <c r="G33" s="9">
        <v>2</v>
      </c>
      <c r="H33" s="9">
        <v>2</v>
      </c>
      <c r="I33" s="17">
        <v>2</v>
      </c>
      <c r="J33" s="9">
        <v>2</v>
      </c>
      <c r="K33" s="9">
        <v>2</v>
      </c>
      <c r="L33" s="9">
        <f t="shared" si="6"/>
        <v>16</v>
      </c>
      <c r="M33" s="21"/>
      <c r="N33" s="21"/>
      <c r="O33" s="21"/>
      <c r="P33" s="21"/>
      <c r="Q33" s="21"/>
      <c r="R33" s="21"/>
      <c r="S33" s="21"/>
      <c r="T33" s="21"/>
      <c r="U33" s="21"/>
      <c r="V33" s="14"/>
      <c r="W33" s="20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4"/>
      <c r="AI33" s="20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4"/>
      <c r="AU33" s="20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14"/>
      <c r="BG33" s="20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15"/>
    </row>
    <row r="34" spans="1:70" ht="16.5">
      <c r="A34" s="14" t="s">
        <v>124</v>
      </c>
      <c r="B34" s="17">
        <v>5</v>
      </c>
      <c r="C34" s="17">
        <v>5</v>
      </c>
      <c r="D34" s="17">
        <v>5</v>
      </c>
      <c r="E34" s="17">
        <v>5</v>
      </c>
      <c r="F34" s="17">
        <v>5</v>
      </c>
      <c r="G34" s="17">
        <v>5</v>
      </c>
      <c r="H34" s="17">
        <v>5</v>
      </c>
      <c r="I34" s="17">
        <v>4</v>
      </c>
      <c r="J34" s="17">
        <v>5</v>
      </c>
      <c r="K34" s="17">
        <v>5</v>
      </c>
      <c r="L34" s="17">
        <f t="shared" si="6"/>
        <v>39</v>
      </c>
      <c r="M34" s="23"/>
      <c r="N34" s="23"/>
      <c r="O34" s="23"/>
      <c r="P34" s="23"/>
      <c r="Q34" s="23"/>
      <c r="R34" s="23"/>
      <c r="S34" s="23"/>
      <c r="T34" s="23"/>
      <c r="U34" s="23"/>
      <c r="V34" s="1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1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14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14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5"/>
    </row>
    <row r="35" spans="1:70" ht="16.5">
      <c r="A35" s="14" t="s">
        <v>125</v>
      </c>
      <c r="B35" s="17"/>
      <c r="C35" s="17"/>
      <c r="D35" s="17">
        <v>10</v>
      </c>
      <c r="E35" s="17">
        <v>60</v>
      </c>
      <c r="F35" s="17">
        <v>10</v>
      </c>
      <c r="G35" s="17">
        <v>10</v>
      </c>
      <c r="H35" s="17">
        <v>10</v>
      </c>
      <c r="I35" s="17">
        <f>(10/5)*4</f>
        <v>8</v>
      </c>
      <c r="J35" s="17">
        <v>10</v>
      </c>
      <c r="K35" s="17">
        <v>60</v>
      </c>
      <c r="L35" s="17">
        <f t="shared" si="6"/>
        <v>178</v>
      </c>
      <c r="M35" s="24"/>
      <c r="N35" s="24"/>
      <c r="O35" s="24"/>
      <c r="P35" s="24"/>
      <c r="Q35" s="24"/>
      <c r="R35" s="24"/>
      <c r="S35" s="24"/>
      <c r="T35" s="24"/>
      <c r="U35" s="2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2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2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25"/>
    </row>
    <row r="36" spans="1:70" ht="16.5">
      <c r="A36" s="14" t="s">
        <v>126</v>
      </c>
      <c r="B36" s="9">
        <f aca="true" t="shared" si="7" ref="B36:K36">SUM(B31:B35)</f>
        <v>49</v>
      </c>
      <c r="C36" s="9">
        <f t="shared" si="7"/>
        <v>49</v>
      </c>
      <c r="D36" s="9">
        <f t="shared" si="7"/>
        <v>59</v>
      </c>
      <c r="E36" s="9">
        <f t="shared" si="7"/>
        <v>109</v>
      </c>
      <c r="F36" s="9">
        <f t="shared" si="7"/>
        <v>59</v>
      </c>
      <c r="G36" s="9">
        <f t="shared" si="7"/>
        <v>59</v>
      </c>
      <c r="H36" s="9">
        <f t="shared" si="7"/>
        <v>59</v>
      </c>
      <c r="I36" s="17">
        <f t="shared" si="7"/>
        <v>49.2</v>
      </c>
      <c r="J36" s="9">
        <f t="shared" si="7"/>
        <v>59</v>
      </c>
      <c r="K36" s="9">
        <f t="shared" si="7"/>
        <v>109</v>
      </c>
      <c r="L36" s="9">
        <f t="shared" si="6"/>
        <v>562.2</v>
      </c>
      <c r="M36" s="9"/>
      <c r="N36" s="9"/>
      <c r="O36" s="9"/>
      <c r="P36" s="9"/>
      <c r="Q36" s="9"/>
      <c r="R36" s="9"/>
      <c r="S36" s="9"/>
      <c r="T36" s="9"/>
      <c r="U36" s="27"/>
      <c r="V36" s="26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6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26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26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</row>
    <row r="37" spans="13:70" ht="16.5">
      <c r="M37" s="9"/>
      <c r="N37" s="9"/>
      <c r="O37" s="9"/>
      <c r="P37" s="9"/>
      <c r="Q37" s="9"/>
      <c r="R37" s="9"/>
      <c r="S37" s="9"/>
      <c r="T37" s="9"/>
      <c r="U37" s="9"/>
      <c r="V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</row>
    <row r="38" spans="1:69" ht="16.5">
      <c r="A38" s="14" t="s">
        <v>15</v>
      </c>
      <c r="B38" s="17">
        <v>10</v>
      </c>
      <c r="C38" s="17">
        <f>SUM(B38)</f>
        <v>10</v>
      </c>
      <c r="D38" s="17">
        <v>10</v>
      </c>
      <c r="E38" s="17">
        <v>50</v>
      </c>
      <c r="F38" s="17">
        <v>10</v>
      </c>
      <c r="G38" s="17">
        <v>10</v>
      </c>
      <c r="H38" s="17">
        <v>10</v>
      </c>
      <c r="I38" s="17">
        <f>(30/5)*4</f>
        <v>24</v>
      </c>
      <c r="J38" s="17">
        <v>30</v>
      </c>
      <c r="K38" s="17">
        <v>50</v>
      </c>
      <c r="L38" s="17">
        <f>SUM(D38:K38)</f>
        <v>194</v>
      </c>
      <c r="M38" s="9"/>
      <c r="N38" s="9"/>
      <c r="O38" s="9"/>
      <c r="P38" s="9"/>
      <c r="Q38" s="9"/>
      <c r="R38" s="9"/>
      <c r="S38" s="9"/>
      <c r="T38" s="9"/>
      <c r="U38" s="9"/>
      <c r="V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1:69" ht="16.5">
      <c r="A39" s="14" t="s">
        <v>127</v>
      </c>
      <c r="B39" s="9">
        <v>60</v>
      </c>
      <c r="C39" s="9">
        <f>SUM(B39)</f>
        <v>60</v>
      </c>
      <c r="D39" s="9">
        <v>40</v>
      </c>
      <c r="E39" s="9">
        <v>14</v>
      </c>
      <c r="F39" s="9">
        <v>14</v>
      </c>
      <c r="G39" s="9">
        <v>14</v>
      </c>
      <c r="H39" s="9">
        <v>40</v>
      </c>
      <c r="I39" s="9">
        <f>(14/5)*4</f>
        <v>11.2</v>
      </c>
      <c r="J39" s="9">
        <v>14</v>
      </c>
      <c r="K39" s="9">
        <v>14</v>
      </c>
      <c r="L39" s="9">
        <f>SUM(D39:K39)</f>
        <v>161.2</v>
      </c>
      <c r="M39" s="9"/>
      <c r="N39" s="9"/>
      <c r="O39" s="9"/>
      <c r="P39" s="9"/>
      <c r="Q39" s="9"/>
      <c r="R39" s="9"/>
      <c r="S39" s="9"/>
      <c r="T39" s="9"/>
      <c r="U39" s="9"/>
      <c r="V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1:69" ht="16.5">
      <c r="A40" s="14" t="s">
        <v>128</v>
      </c>
      <c r="B40" s="9">
        <f aca="true" t="shared" si="8" ref="B40:L40">SUM(B38:B39)</f>
        <v>70</v>
      </c>
      <c r="C40" s="9">
        <f t="shared" si="8"/>
        <v>70</v>
      </c>
      <c r="D40" s="9">
        <f t="shared" si="8"/>
        <v>50</v>
      </c>
      <c r="E40" s="9">
        <f t="shared" si="8"/>
        <v>64</v>
      </c>
      <c r="F40" s="9">
        <f t="shared" si="8"/>
        <v>24</v>
      </c>
      <c r="G40" s="9">
        <f t="shared" si="8"/>
        <v>24</v>
      </c>
      <c r="H40" s="9">
        <f t="shared" si="8"/>
        <v>50</v>
      </c>
      <c r="I40" s="9">
        <f t="shared" si="8"/>
        <v>35.2</v>
      </c>
      <c r="J40" s="9">
        <f t="shared" si="8"/>
        <v>44</v>
      </c>
      <c r="K40" s="9">
        <f t="shared" si="8"/>
        <v>64</v>
      </c>
      <c r="L40" s="9">
        <f t="shared" si="8"/>
        <v>355.2</v>
      </c>
      <c r="M40" s="9"/>
      <c r="N40" s="9"/>
      <c r="O40" s="9"/>
      <c r="P40" s="9"/>
      <c r="Q40" s="9"/>
      <c r="R40" s="9"/>
      <c r="S40" s="9"/>
      <c r="T40" s="9"/>
      <c r="U40" s="9"/>
      <c r="V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69" ht="16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69" ht="16.5">
      <c r="A42" s="14" t="s">
        <v>129</v>
      </c>
      <c r="B42" s="9">
        <f aca="true" t="shared" si="9" ref="B42:L42">B29-B36-B40</f>
        <v>142</v>
      </c>
      <c r="C42" s="9">
        <f t="shared" si="9"/>
        <v>142</v>
      </c>
      <c r="D42" s="9">
        <f t="shared" si="9"/>
        <v>152</v>
      </c>
      <c r="E42" s="9">
        <f t="shared" si="9"/>
        <v>88</v>
      </c>
      <c r="F42" s="9">
        <f t="shared" si="9"/>
        <v>178</v>
      </c>
      <c r="G42" s="9">
        <f t="shared" si="9"/>
        <v>178</v>
      </c>
      <c r="H42" s="9">
        <f t="shared" si="9"/>
        <v>152</v>
      </c>
      <c r="I42" s="9">
        <f t="shared" si="9"/>
        <v>124.40000000000002</v>
      </c>
      <c r="J42" s="9">
        <f t="shared" si="9"/>
        <v>158</v>
      </c>
      <c r="K42" s="9">
        <f t="shared" si="9"/>
        <v>88</v>
      </c>
      <c r="L42" s="9">
        <f t="shared" si="9"/>
        <v>1118.3999999999999</v>
      </c>
      <c r="M42" s="9"/>
      <c r="N42" s="9"/>
      <c r="O42" s="9"/>
      <c r="P42" s="9"/>
      <c r="Q42" s="9"/>
      <c r="R42" s="9"/>
      <c r="S42" s="9"/>
      <c r="T42" s="9"/>
      <c r="U42" s="9"/>
      <c r="V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2:69" ht="16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69" ht="16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9"/>
      <c r="V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69" ht="16.5">
      <c r="A45" s="30"/>
      <c r="B45" s="31" t="s">
        <v>522</v>
      </c>
      <c r="C45" s="31">
        <v>596</v>
      </c>
      <c r="D45" s="31"/>
      <c r="E45" s="31"/>
      <c r="F45" s="31"/>
      <c r="G45" s="31"/>
      <c r="H45" s="31"/>
      <c r="I45" s="31"/>
      <c r="J45" s="31" t="s">
        <v>575</v>
      </c>
      <c r="K45" s="9">
        <v>522</v>
      </c>
      <c r="L45" s="9"/>
      <c r="M45" s="9"/>
      <c r="N45" s="9"/>
      <c r="O45" s="9"/>
      <c r="P45" s="9"/>
      <c r="Q45" s="9"/>
      <c r="R45" s="9"/>
      <c r="S45" s="9"/>
      <c r="T45" s="9"/>
      <c r="U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1:69" ht="16.5">
      <c r="A46" s="9"/>
      <c r="B46" s="9" t="s">
        <v>576</v>
      </c>
      <c r="C46" s="9">
        <v>513</v>
      </c>
      <c r="D46" s="9"/>
      <c r="E46" s="9"/>
      <c r="F46" s="9"/>
      <c r="G46" s="9"/>
      <c r="H46" s="9"/>
      <c r="I46" s="9"/>
      <c r="J46" s="9" t="s">
        <v>576</v>
      </c>
      <c r="K46" s="9">
        <v>401</v>
      </c>
      <c r="L46" s="9" t="s">
        <v>605</v>
      </c>
      <c r="M46" s="9"/>
      <c r="N46" s="9"/>
      <c r="O46" s="9"/>
      <c r="P46" s="9"/>
      <c r="Q46" s="9"/>
      <c r="R46" s="9"/>
      <c r="S46" s="9"/>
      <c r="T46" s="9"/>
      <c r="U46" s="9"/>
      <c r="V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69" ht="30.75" customHeight="1">
      <c r="A47" s="9"/>
      <c r="B47" s="32" t="s">
        <v>613</v>
      </c>
      <c r="C47" s="32">
        <v>107</v>
      </c>
      <c r="D47" s="12"/>
      <c r="E47" s="152" t="s">
        <v>623</v>
      </c>
      <c r="F47" s="152"/>
      <c r="G47" s="152"/>
      <c r="H47" s="152"/>
      <c r="I47" s="152"/>
      <c r="J47" s="9" t="s">
        <v>577</v>
      </c>
      <c r="K47" s="9">
        <v>101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2:9" ht="16.5">
      <c r="B48" s="33"/>
      <c r="C48" s="35">
        <f>SUM(C46:C47)-C45</f>
        <v>24</v>
      </c>
      <c r="D48" s="34" t="s">
        <v>614</v>
      </c>
      <c r="E48" s="151"/>
      <c r="F48" s="151"/>
      <c r="G48" s="151"/>
      <c r="H48" s="151"/>
      <c r="I48" s="151"/>
    </row>
    <row r="49" spans="2:70" ht="16.5">
      <c r="B49" s="33"/>
      <c r="C49" s="33"/>
      <c r="D49" s="34"/>
      <c r="K49" s="35">
        <f>SUM(K46:K47)-K45</f>
        <v>-20</v>
      </c>
      <c r="L49" s="11" t="s">
        <v>606</v>
      </c>
      <c r="U49" s="35"/>
      <c r="V49" s="35"/>
      <c r="AG49" s="35"/>
      <c r="AH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</row>
    <row r="51" spans="1:3" ht="16.5">
      <c r="A51" s="36"/>
      <c r="B51" s="9" t="s">
        <v>650</v>
      </c>
      <c r="C51" s="9"/>
    </row>
    <row r="52" ht="16.5">
      <c r="A52" s="36"/>
    </row>
    <row r="53" spans="1:3" ht="16.5">
      <c r="A53" s="5"/>
      <c r="B53" s="5"/>
      <c r="C53" s="5"/>
    </row>
  </sheetData>
  <mergeCells count="2">
    <mergeCell ref="E48:I48"/>
    <mergeCell ref="E47:I47"/>
  </mergeCells>
  <printOptions/>
  <pageMargins left="0.5511811023622047" right="0.35433070866141736" top="0.984251968503937" bottom="0.5905511811023623" header="0.5511811023622047" footer="0.11811023622047245"/>
  <pageSetup firstPageNumber="2" useFirstPageNumber="1" horizontalDpi="300" verticalDpi="300" orientation="landscape" paperSize="9" scale="90" r:id="rId1"/>
  <headerFooter alignWithMargins="0">
    <oddHeader>&amp;L&amp;"Arial,Bold"Internal Audit  - Analysis of Resources&amp;R&amp;"Arial,Bold"Appendix  B</oddHeader>
    <oddFooter>&amp;L&amp;D&amp;R&amp;"Arial,Bold"Page &amp;P</oddFooter>
  </headerFooter>
  <colBreaks count="2" manualBreakCount="2">
    <brk id="21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8"/>
  <sheetViews>
    <sheetView workbookViewId="0" topLeftCell="A1">
      <pane xSplit="1" ySplit="1" topLeftCell="P6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86" sqref="U86"/>
    </sheetView>
  </sheetViews>
  <sheetFormatPr defaultColWidth="8.88671875" defaultRowHeight="12.75" customHeight="1"/>
  <cols>
    <col min="1" max="1" width="20.4453125" style="72" hidden="1" customWidth="1"/>
    <col min="2" max="2" width="6.4453125" style="72" hidden="1" customWidth="1"/>
    <col min="3" max="7" width="5.21484375" style="74" hidden="1" customWidth="1"/>
    <col min="8" max="8" width="3.88671875" style="72" hidden="1" customWidth="1"/>
    <col min="9" max="9" width="0" style="87" hidden="1" customWidth="1"/>
    <col min="10" max="15" width="0" style="72" hidden="1" customWidth="1"/>
    <col min="16" max="16" width="20.4453125" style="72" customWidth="1"/>
    <col min="17" max="17" width="6.4453125" style="72" customWidth="1"/>
    <col min="18" max="21" width="5.21484375" style="74" customWidth="1"/>
    <col min="22" max="22" width="3.88671875" style="72" customWidth="1"/>
    <col min="23" max="16384" width="8.88671875" style="72" customWidth="1"/>
  </cols>
  <sheetData>
    <row r="1" spans="1:22" ht="12.75" customHeight="1">
      <c r="A1" s="70" t="s">
        <v>19</v>
      </c>
      <c r="B1" s="71" t="s">
        <v>20</v>
      </c>
      <c r="C1" s="74" t="s">
        <v>0</v>
      </c>
      <c r="D1" s="84" t="s">
        <v>1</v>
      </c>
      <c r="E1" s="84" t="s">
        <v>2</v>
      </c>
      <c r="F1" s="84" t="s">
        <v>3</v>
      </c>
      <c r="G1" s="74" t="s">
        <v>110</v>
      </c>
      <c r="H1" s="72" t="s">
        <v>21</v>
      </c>
      <c r="I1" s="73" t="s">
        <v>130</v>
      </c>
      <c r="J1" s="74" t="s">
        <v>131</v>
      </c>
      <c r="K1" s="74" t="s">
        <v>132</v>
      </c>
      <c r="L1" s="72" t="s">
        <v>133</v>
      </c>
      <c r="P1" s="70" t="s">
        <v>19</v>
      </c>
      <c r="Q1" s="71" t="s">
        <v>20</v>
      </c>
      <c r="R1" s="84" t="s">
        <v>2</v>
      </c>
      <c r="S1" s="84" t="s">
        <v>3</v>
      </c>
      <c r="T1" s="74" t="s">
        <v>110</v>
      </c>
      <c r="U1" s="74" t="s">
        <v>579</v>
      </c>
      <c r="V1" s="72" t="s">
        <v>21</v>
      </c>
    </row>
    <row r="2" spans="1:22" ht="12.75" customHeight="1">
      <c r="A2" s="70" t="s">
        <v>17</v>
      </c>
      <c r="B2" s="71"/>
      <c r="C2" s="84"/>
      <c r="D2" s="84"/>
      <c r="E2" s="84"/>
      <c r="F2" s="84"/>
      <c r="G2" s="84"/>
      <c r="H2" s="70"/>
      <c r="I2" s="73"/>
      <c r="J2" s="74" t="s">
        <v>134</v>
      </c>
      <c r="K2" s="74"/>
      <c r="P2" s="70" t="s">
        <v>17</v>
      </c>
      <c r="Q2" s="71"/>
      <c r="R2" s="84"/>
      <c r="S2" s="84"/>
      <c r="T2" s="84"/>
      <c r="U2" s="84"/>
      <c r="V2" s="70"/>
    </row>
    <row r="3" spans="1:24" ht="12.75" customHeight="1">
      <c r="A3" s="71"/>
      <c r="B3" s="71"/>
      <c r="C3" s="84"/>
      <c r="D3" s="84"/>
      <c r="E3" s="84"/>
      <c r="F3" s="84"/>
      <c r="G3" s="84"/>
      <c r="H3" s="70"/>
      <c r="I3" s="73"/>
      <c r="J3" s="74"/>
      <c r="K3" s="74"/>
      <c r="P3" s="71"/>
      <c r="Q3" s="71"/>
      <c r="R3" s="84"/>
      <c r="S3" s="84"/>
      <c r="T3" s="84"/>
      <c r="U3" s="84"/>
      <c r="V3" s="70"/>
      <c r="X3" s="72" t="s">
        <v>578</v>
      </c>
    </row>
    <row r="4" spans="1:24" ht="12.75" customHeight="1">
      <c r="A4" s="72" t="s">
        <v>22</v>
      </c>
      <c r="B4" s="72" t="s">
        <v>5</v>
      </c>
      <c r="E4" s="74">
        <v>6</v>
      </c>
      <c r="H4" s="74">
        <f>SUM(C4:G4)</f>
        <v>6</v>
      </c>
      <c r="I4" s="75" t="s">
        <v>135</v>
      </c>
      <c r="J4" s="76">
        <v>36146</v>
      </c>
      <c r="K4" s="76"/>
      <c r="L4" s="72" t="s">
        <v>136</v>
      </c>
      <c r="P4" s="72" t="s">
        <v>22</v>
      </c>
      <c r="Q4" s="72" t="s">
        <v>5</v>
      </c>
      <c r="R4" s="74">
        <v>6</v>
      </c>
      <c r="V4" s="74">
        <f aca="true" t="shared" si="0" ref="V4:V21">SUM(R4:T4)</f>
        <v>6</v>
      </c>
      <c r="X4" s="72" t="s">
        <v>580</v>
      </c>
    </row>
    <row r="5" spans="1:22" ht="12.75" customHeight="1">
      <c r="A5" s="72" t="s">
        <v>23</v>
      </c>
      <c r="B5" s="72" t="s">
        <v>5</v>
      </c>
      <c r="D5" s="74">
        <v>6</v>
      </c>
      <c r="H5" s="74">
        <f aca="true" t="shared" si="1" ref="H5:H70">SUM(C5:G5)</f>
        <v>6</v>
      </c>
      <c r="I5" s="73" t="s">
        <v>137</v>
      </c>
      <c r="J5" s="76">
        <v>36136</v>
      </c>
      <c r="K5" s="76"/>
      <c r="L5" s="72" t="s">
        <v>138</v>
      </c>
      <c r="P5" s="72" t="s">
        <v>23</v>
      </c>
      <c r="Q5" s="72" t="s">
        <v>5</v>
      </c>
      <c r="V5" s="74">
        <f t="shared" si="0"/>
        <v>0</v>
      </c>
    </row>
    <row r="6" spans="1:28" ht="12.75" customHeight="1">
      <c r="A6" s="72" t="s">
        <v>24</v>
      </c>
      <c r="B6" s="72" t="s">
        <v>10</v>
      </c>
      <c r="E6" s="74">
        <v>6</v>
      </c>
      <c r="H6" s="74">
        <f t="shared" si="1"/>
        <v>6</v>
      </c>
      <c r="I6" s="75" t="s">
        <v>135</v>
      </c>
      <c r="J6" s="74"/>
      <c r="K6" s="74"/>
      <c r="L6" s="72" t="s">
        <v>139</v>
      </c>
      <c r="P6" s="72" t="s">
        <v>24</v>
      </c>
      <c r="Q6" s="72" t="s">
        <v>10</v>
      </c>
      <c r="R6" s="74">
        <v>6</v>
      </c>
      <c r="V6" s="74">
        <f t="shared" si="0"/>
        <v>6</v>
      </c>
      <c r="X6" s="72" t="s">
        <v>581</v>
      </c>
      <c r="AB6" s="72">
        <v>10</v>
      </c>
    </row>
    <row r="7" spans="1:28" ht="12.75" customHeight="1">
      <c r="A7" s="72" t="s">
        <v>25</v>
      </c>
      <c r="B7" s="72" t="s">
        <v>5</v>
      </c>
      <c r="G7" s="74">
        <v>6</v>
      </c>
      <c r="H7" s="74">
        <f t="shared" si="1"/>
        <v>6</v>
      </c>
      <c r="I7" s="73">
        <v>38111</v>
      </c>
      <c r="J7" s="76">
        <v>38124</v>
      </c>
      <c r="K7" s="76"/>
      <c r="L7" s="72" t="s">
        <v>140</v>
      </c>
      <c r="P7" s="72" t="s">
        <v>25</v>
      </c>
      <c r="Q7" s="72" t="s">
        <v>5</v>
      </c>
      <c r="V7" s="74">
        <f t="shared" si="0"/>
        <v>0</v>
      </c>
      <c r="X7" s="72" t="s">
        <v>582</v>
      </c>
      <c r="AB7" s="72">
        <v>2</v>
      </c>
    </row>
    <row r="8" spans="1:24" ht="12.75" customHeight="1">
      <c r="A8" s="72" t="s">
        <v>26</v>
      </c>
      <c r="B8" s="72" t="s">
        <v>5</v>
      </c>
      <c r="E8" s="74">
        <v>6</v>
      </c>
      <c r="H8" s="74">
        <f t="shared" si="1"/>
        <v>6</v>
      </c>
      <c r="I8" s="75" t="s">
        <v>135</v>
      </c>
      <c r="J8" s="76">
        <v>36137</v>
      </c>
      <c r="K8" s="76"/>
      <c r="L8" s="72" t="s">
        <v>141</v>
      </c>
      <c r="P8" s="72" t="s">
        <v>26</v>
      </c>
      <c r="Q8" s="72" t="s">
        <v>5</v>
      </c>
      <c r="R8" s="74">
        <v>6</v>
      </c>
      <c r="V8" s="74">
        <f t="shared" si="0"/>
        <v>6</v>
      </c>
      <c r="X8" s="72" t="s">
        <v>583</v>
      </c>
    </row>
    <row r="9" spans="1:22" ht="12.75" customHeight="1">
      <c r="A9" s="72" t="s">
        <v>27</v>
      </c>
      <c r="B9" s="72" t="s">
        <v>7</v>
      </c>
      <c r="F9" s="74">
        <v>6</v>
      </c>
      <c r="H9" s="74">
        <f t="shared" si="1"/>
        <v>6</v>
      </c>
      <c r="I9" s="77" t="s">
        <v>142</v>
      </c>
      <c r="J9" s="74"/>
      <c r="K9" s="74"/>
      <c r="L9" s="72" t="s">
        <v>143</v>
      </c>
      <c r="P9" s="72" t="s">
        <v>27</v>
      </c>
      <c r="Q9" s="72" t="s">
        <v>7</v>
      </c>
      <c r="V9" s="74">
        <f t="shared" si="0"/>
        <v>0</v>
      </c>
    </row>
    <row r="10" spans="1:28" ht="12.75" customHeight="1">
      <c r="A10" s="72" t="s">
        <v>28</v>
      </c>
      <c r="B10" s="72" t="s">
        <v>7</v>
      </c>
      <c r="C10" s="74">
        <v>6</v>
      </c>
      <c r="H10" s="74">
        <f t="shared" si="1"/>
        <v>6</v>
      </c>
      <c r="I10" s="73" t="s">
        <v>144</v>
      </c>
      <c r="J10" s="74"/>
      <c r="K10" s="74"/>
      <c r="L10" s="72" t="s">
        <v>145</v>
      </c>
      <c r="P10" s="72" t="s">
        <v>28</v>
      </c>
      <c r="Q10" s="72" t="s">
        <v>7</v>
      </c>
      <c r="V10" s="74">
        <f t="shared" si="0"/>
        <v>0</v>
      </c>
      <c r="X10" s="72" t="s">
        <v>598</v>
      </c>
      <c r="AB10" s="72">
        <f>66+10+2</f>
        <v>78</v>
      </c>
    </row>
    <row r="11" spans="1:27" ht="12.75" customHeight="1">
      <c r="A11" s="72" t="s">
        <v>29</v>
      </c>
      <c r="B11" s="72" t="s">
        <v>5</v>
      </c>
      <c r="D11" s="74">
        <v>6</v>
      </c>
      <c r="H11" s="74">
        <f t="shared" si="1"/>
        <v>6</v>
      </c>
      <c r="I11" s="73" t="s">
        <v>137</v>
      </c>
      <c r="J11" s="76">
        <v>36140</v>
      </c>
      <c r="K11" s="76"/>
      <c r="L11" s="72" t="s">
        <v>146</v>
      </c>
      <c r="P11" s="72" t="s">
        <v>29</v>
      </c>
      <c r="Q11" s="72" t="s">
        <v>5</v>
      </c>
      <c r="V11" s="74">
        <f t="shared" si="0"/>
        <v>0</v>
      </c>
      <c r="Y11" s="133" t="s">
        <v>599</v>
      </c>
      <c r="Z11" s="130">
        <v>0.4</v>
      </c>
      <c r="AA11" s="131">
        <f>(AB10*Z11)-AB6</f>
        <v>21.200000000000003</v>
      </c>
    </row>
    <row r="12" spans="1:27" ht="12.75" customHeight="1">
      <c r="A12" s="72" t="s">
        <v>30</v>
      </c>
      <c r="B12" s="72" t="s">
        <v>5</v>
      </c>
      <c r="G12" s="74">
        <v>6</v>
      </c>
      <c r="H12" s="74">
        <f t="shared" si="1"/>
        <v>6</v>
      </c>
      <c r="I12" s="73">
        <v>38111</v>
      </c>
      <c r="J12" s="76">
        <v>38146</v>
      </c>
      <c r="K12" s="76"/>
      <c r="L12" s="72" t="s">
        <v>147</v>
      </c>
      <c r="P12" s="72" t="s">
        <v>30</v>
      </c>
      <c r="Q12" s="72" t="s">
        <v>5</v>
      </c>
      <c r="V12" s="74">
        <f t="shared" si="0"/>
        <v>0</v>
      </c>
      <c r="Y12" s="133" t="s">
        <v>600</v>
      </c>
      <c r="Z12" s="130">
        <v>0.4</v>
      </c>
      <c r="AA12" s="131">
        <f>AB10*Z12</f>
        <v>31.200000000000003</v>
      </c>
    </row>
    <row r="13" spans="1:27" ht="12.75" customHeight="1">
      <c r="A13" s="72" t="s">
        <v>31</v>
      </c>
      <c r="B13" s="72" t="s">
        <v>7</v>
      </c>
      <c r="G13" s="74">
        <v>6</v>
      </c>
      <c r="H13" s="74">
        <f t="shared" si="1"/>
        <v>6</v>
      </c>
      <c r="I13" s="73">
        <v>38111</v>
      </c>
      <c r="J13" s="76">
        <v>38079</v>
      </c>
      <c r="K13" s="76"/>
      <c r="L13" s="72" t="s">
        <v>148</v>
      </c>
      <c r="P13" s="72" t="s">
        <v>31</v>
      </c>
      <c r="Q13" s="72" t="s">
        <v>7</v>
      </c>
      <c r="V13" s="74">
        <f t="shared" si="0"/>
        <v>0</v>
      </c>
      <c r="Y13" s="133" t="s">
        <v>601</v>
      </c>
      <c r="Z13" s="130">
        <v>0.2</v>
      </c>
      <c r="AA13" s="131">
        <f>AB10-AB6-AA11-AA12-AB7</f>
        <v>13.599999999999994</v>
      </c>
    </row>
    <row r="14" spans="1:27" ht="12.75" customHeight="1">
      <c r="A14" s="72" t="s">
        <v>32</v>
      </c>
      <c r="B14" s="72" t="s">
        <v>5</v>
      </c>
      <c r="E14" s="74">
        <v>6</v>
      </c>
      <c r="H14" s="74">
        <f t="shared" si="1"/>
        <v>6</v>
      </c>
      <c r="I14" s="77" t="s">
        <v>142</v>
      </c>
      <c r="J14" s="74" t="s">
        <v>149</v>
      </c>
      <c r="K14" s="74"/>
      <c r="L14" s="72" t="s">
        <v>150</v>
      </c>
      <c r="P14" s="72" t="s">
        <v>32</v>
      </c>
      <c r="Q14" s="72" t="s">
        <v>5</v>
      </c>
      <c r="R14" s="74">
        <v>6</v>
      </c>
      <c r="V14" s="74">
        <f t="shared" si="0"/>
        <v>6</v>
      </c>
      <c r="Y14" s="132"/>
      <c r="AA14" s="131"/>
    </row>
    <row r="15" spans="1:27" ht="12.75" customHeight="1">
      <c r="A15" s="72" t="s">
        <v>33</v>
      </c>
      <c r="B15" s="72" t="s">
        <v>4</v>
      </c>
      <c r="F15" s="74">
        <v>6</v>
      </c>
      <c r="H15" s="74">
        <f t="shared" si="1"/>
        <v>6</v>
      </c>
      <c r="I15" s="73" t="s">
        <v>137</v>
      </c>
      <c r="J15" s="74" t="s">
        <v>149</v>
      </c>
      <c r="K15" s="74"/>
      <c r="L15" s="72" t="s">
        <v>151</v>
      </c>
      <c r="P15" s="72" t="s">
        <v>33</v>
      </c>
      <c r="Q15" s="72" t="s">
        <v>4</v>
      </c>
      <c r="R15" s="134">
        <v>6</v>
      </c>
      <c r="V15" s="74">
        <f t="shared" si="0"/>
        <v>6</v>
      </c>
      <c r="Y15" s="132"/>
      <c r="AA15" s="131">
        <f>SUM(AA11:AA14)</f>
        <v>66</v>
      </c>
    </row>
    <row r="16" spans="1:22" ht="12.75" customHeight="1">
      <c r="A16" s="72" t="s">
        <v>34</v>
      </c>
      <c r="B16" s="72" t="s">
        <v>7</v>
      </c>
      <c r="C16" s="74">
        <v>6</v>
      </c>
      <c r="H16" s="74">
        <f t="shared" si="1"/>
        <v>6</v>
      </c>
      <c r="I16" s="73" t="s">
        <v>144</v>
      </c>
      <c r="J16" s="74"/>
      <c r="K16" s="74"/>
      <c r="L16" s="72" t="s">
        <v>152</v>
      </c>
      <c r="P16" s="72" t="s">
        <v>34</v>
      </c>
      <c r="Q16" s="72" t="s">
        <v>7</v>
      </c>
      <c r="V16" s="74">
        <f t="shared" si="0"/>
        <v>0</v>
      </c>
    </row>
    <row r="17" spans="1:25" ht="12.75" customHeight="1">
      <c r="A17" s="72" t="s">
        <v>35</v>
      </c>
      <c r="B17" s="72" t="s">
        <v>4</v>
      </c>
      <c r="D17" s="74">
        <v>6</v>
      </c>
      <c r="G17" s="74">
        <v>6</v>
      </c>
      <c r="H17" s="74">
        <f t="shared" si="1"/>
        <v>12</v>
      </c>
      <c r="I17" s="73" t="s">
        <v>137</v>
      </c>
      <c r="J17" s="76">
        <v>35983</v>
      </c>
      <c r="K17" s="76"/>
      <c r="L17" s="72" t="s">
        <v>153</v>
      </c>
      <c r="P17" s="72" t="s">
        <v>35</v>
      </c>
      <c r="Q17" s="72" t="s">
        <v>4</v>
      </c>
      <c r="V17" s="74">
        <f t="shared" si="0"/>
        <v>0</v>
      </c>
      <c r="X17" s="72" t="s">
        <v>602</v>
      </c>
      <c r="Y17" s="72" t="s">
        <v>603</v>
      </c>
    </row>
    <row r="18" spans="1:25" ht="12.75" customHeight="1">
      <c r="A18" s="72" t="s">
        <v>71</v>
      </c>
      <c r="B18" s="72" t="s">
        <v>4</v>
      </c>
      <c r="C18" s="74">
        <v>6</v>
      </c>
      <c r="F18" s="74">
        <v>6</v>
      </c>
      <c r="H18" s="74">
        <f>SUM(C18:G18)</f>
        <v>12</v>
      </c>
      <c r="I18" s="77" t="s">
        <v>144</v>
      </c>
      <c r="J18" s="74"/>
      <c r="K18" s="74"/>
      <c r="L18" s="72" t="s">
        <v>196</v>
      </c>
      <c r="P18" s="72" t="s">
        <v>586</v>
      </c>
      <c r="Q18" s="72" t="s">
        <v>4</v>
      </c>
      <c r="V18" s="74">
        <f t="shared" si="0"/>
        <v>0</v>
      </c>
      <c r="Y18" s="72" t="s">
        <v>604</v>
      </c>
    </row>
    <row r="19" spans="1:22" ht="12.75" customHeight="1">
      <c r="A19" s="72" t="s">
        <v>36</v>
      </c>
      <c r="B19" s="72" t="s">
        <v>5</v>
      </c>
      <c r="F19" s="74">
        <v>6</v>
      </c>
      <c r="H19" s="74">
        <f t="shared" si="1"/>
        <v>6</v>
      </c>
      <c r="I19" s="75">
        <v>38111</v>
      </c>
      <c r="J19" s="76">
        <v>38152</v>
      </c>
      <c r="K19" s="76"/>
      <c r="L19" s="72" t="s">
        <v>154</v>
      </c>
      <c r="P19" s="72" t="s">
        <v>36</v>
      </c>
      <c r="Q19" s="72" t="s">
        <v>5</v>
      </c>
      <c r="V19" s="74">
        <f t="shared" si="0"/>
        <v>0</v>
      </c>
    </row>
    <row r="20" spans="1:22" ht="12.75" customHeight="1">
      <c r="A20" s="72" t="s">
        <v>37</v>
      </c>
      <c r="B20" s="72" t="s">
        <v>7</v>
      </c>
      <c r="D20" s="88">
        <v>6</v>
      </c>
      <c r="H20" s="74">
        <f t="shared" si="1"/>
        <v>6</v>
      </c>
      <c r="I20" s="73" t="s">
        <v>137</v>
      </c>
      <c r="J20" s="74" t="s">
        <v>155</v>
      </c>
      <c r="K20" s="78" t="s">
        <v>135</v>
      </c>
      <c r="L20" s="72" t="s">
        <v>156</v>
      </c>
      <c r="P20" s="72" t="s">
        <v>37</v>
      </c>
      <c r="Q20" s="72" t="s">
        <v>7</v>
      </c>
      <c r="V20" s="74">
        <f t="shared" si="0"/>
        <v>0</v>
      </c>
    </row>
    <row r="21" spans="1:22" ht="12.75" customHeight="1">
      <c r="A21" s="72" t="s">
        <v>38</v>
      </c>
      <c r="B21" s="72" t="s">
        <v>7</v>
      </c>
      <c r="G21" s="74">
        <v>6</v>
      </c>
      <c r="H21" s="74">
        <f t="shared" si="1"/>
        <v>6</v>
      </c>
      <c r="I21" s="73">
        <v>38111</v>
      </c>
      <c r="J21" s="76">
        <v>38141</v>
      </c>
      <c r="K21" s="76"/>
      <c r="L21" s="72" t="s">
        <v>157</v>
      </c>
      <c r="P21" s="72" t="s">
        <v>38</v>
      </c>
      <c r="Q21" s="72" t="s">
        <v>7</v>
      </c>
      <c r="V21" s="74">
        <f t="shared" si="0"/>
        <v>0</v>
      </c>
    </row>
    <row r="22" spans="1:22" ht="12.75" customHeight="1">
      <c r="A22" s="72" t="s">
        <v>39</v>
      </c>
      <c r="B22" s="72" t="s">
        <v>4</v>
      </c>
      <c r="E22" s="74">
        <v>6</v>
      </c>
      <c r="G22" s="74">
        <v>6</v>
      </c>
      <c r="H22" s="74">
        <f>SUM(C22:G22)</f>
        <v>12</v>
      </c>
      <c r="I22" s="75" t="s">
        <v>135</v>
      </c>
      <c r="J22" s="74" t="s">
        <v>158</v>
      </c>
      <c r="K22" s="74"/>
      <c r="L22" s="72" t="s">
        <v>159</v>
      </c>
      <c r="P22" s="124" t="s">
        <v>39</v>
      </c>
      <c r="Q22" s="124" t="s">
        <v>4</v>
      </c>
      <c r="R22" s="125" t="s">
        <v>584</v>
      </c>
      <c r="S22" s="125"/>
      <c r="T22" s="125"/>
      <c r="U22" s="125"/>
      <c r="V22" s="125"/>
    </row>
    <row r="23" spans="1:22" ht="12.75" customHeight="1">
      <c r="A23" s="72" t="s">
        <v>40</v>
      </c>
      <c r="B23" s="72" t="s">
        <v>7</v>
      </c>
      <c r="D23" s="74">
        <v>6</v>
      </c>
      <c r="H23" s="74">
        <f t="shared" si="1"/>
        <v>6</v>
      </c>
      <c r="I23" s="73" t="s">
        <v>144</v>
      </c>
      <c r="J23" s="74"/>
      <c r="K23" s="74"/>
      <c r="L23" s="72" t="s">
        <v>160</v>
      </c>
      <c r="P23" s="72" t="s">
        <v>40</v>
      </c>
      <c r="Q23" s="72" t="s">
        <v>7</v>
      </c>
      <c r="V23" s="74">
        <f aca="true" t="shared" si="2" ref="V23:V55">SUM(R23:T23)</f>
        <v>0</v>
      </c>
    </row>
    <row r="24" spans="1:22" ht="12.75" customHeight="1">
      <c r="A24" s="72" t="s">
        <v>41</v>
      </c>
      <c r="B24" s="72" t="s">
        <v>7</v>
      </c>
      <c r="F24" s="74">
        <v>6</v>
      </c>
      <c r="H24" s="74">
        <f t="shared" si="1"/>
        <v>6</v>
      </c>
      <c r="I24" s="77" t="s">
        <v>142</v>
      </c>
      <c r="J24" s="76">
        <v>36136</v>
      </c>
      <c r="K24" s="76"/>
      <c r="L24" s="72" t="s">
        <v>161</v>
      </c>
      <c r="P24" s="72" t="s">
        <v>41</v>
      </c>
      <c r="Q24" s="72" t="s">
        <v>7</v>
      </c>
      <c r="V24" s="74">
        <f t="shared" si="2"/>
        <v>0</v>
      </c>
    </row>
    <row r="25" spans="1:22" ht="12.75" customHeight="1">
      <c r="A25" s="72" t="s">
        <v>42</v>
      </c>
      <c r="B25" s="72" t="s">
        <v>7</v>
      </c>
      <c r="D25" s="74">
        <v>6</v>
      </c>
      <c r="H25" s="74">
        <f t="shared" si="1"/>
        <v>6</v>
      </c>
      <c r="I25" s="73" t="s">
        <v>144</v>
      </c>
      <c r="J25" s="74"/>
      <c r="K25" s="74"/>
      <c r="L25" s="72" t="s">
        <v>162</v>
      </c>
      <c r="P25" s="72" t="s">
        <v>42</v>
      </c>
      <c r="Q25" s="72" t="s">
        <v>7</v>
      </c>
      <c r="V25" s="74">
        <f t="shared" si="2"/>
        <v>0</v>
      </c>
    </row>
    <row r="26" spans="1:22" ht="12.75" customHeight="1">
      <c r="A26" s="72" t="s">
        <v>43</v>
      </c>
      <c r="B26" s="72" t="s">
        <v>5</v>
      </c>
      <c r="D26" s="74">
        <v>6</v>
      </c>
      <c r="H26" s="74">
        <f t="shared" si="1"/>
        <v>6</v>
      </c>
      <c r="I26" s="73" t="s">
        <v>137</v>
      </c>
      <c r="J26" s="74"/>
      <c r="K26" s="74"/>
      <c r="L26" s="72" t="s">
        <v>163</v>
      </c>
      <c r="P26" s="72" t="s">
        <v>43</v>
      </c>
      <c r="Q26" s="72" t="s">
        <v>5</v>
      </c>
      <c r="V26" s="74">
        <f t="shared" si="2"/>
        <v>0</v>
      </c>
    </row>
    <row r="27" spans="1:22" ht="12.75" customHeight="1">
      <c r="A27" s="72" t="s">
        <v>44</v>
      </c>
      <c r="B27" s="72" t="s">
        <v>5</v>
      </c>
      <c r="F27" s="74">
        <v>6</v>
      </c>
      <c r="H27" s="74">
        <f t="shared" si="1"/>
        <v>6</v>
      </c>
      <c r="I27" s="75" t="s">
        <v>135</v>
      </c>
      <c r="J27" s="74" t="s">
        <v>158</v>
      </c>
      <c r="K27" s="74"/>
      <c r="L27" s="72" t="s">
        <v>164</v>
      </c>
      <c r="P27" s="72" t="s">
        <v>44</v>
      </c>
      <c r="Q27" s="72" t="s">
        <v>5</v>
      </c>
      <c r="R27" s="134">
        <v>6</v>
      </c>
      <c r="V27" s="74">
        <f t="shared" si="2"/>
        <v>6</v>
      </c>
    </row>
    <row r="28" spans="1:22" ht="12.75" customHeight="1">
      <c r="A28" s="72" t="s">
        <v>45</v>
      </c>
      <c r="B28" s="72" t="s">
        <v>7</v>
      </c>
      <c r="G28" s="74">
        <v>6</v>
      </c>
      <c r="H28" s="74">
        <f t="shared" si="1"/>
        <v>6</v>
      </c>
      <c r="I28" s="73">
        <v>38111</v>
      </c>
      <c r="J28" s="76">
        <v>38300</v>
      </c>
      <c r="K28" s="74"/>
      <c r="L28" s="72" t="s">
        <v>166</v>
      </c>
      <c r="P28" s="72" t="s">
        <v>45</v>
      </c>
      <c r="Q28" s="72" t="s">
        <v>7</v>
      </c>
      <c r="V28" s="74">
        <f t="shared" si="2"/>
        <v>0</v>
      </c>
    </row>
    <row r="29" spans="1:22" ht="12.75" customHeight="1">
      <c r="A29" s="72" t="s">
        <v>46</v>
      </c>
      <c r="B29" s="72" t="s">
        <v>4</v>
      </c>
      <c r="C29" s="74">
        <v>6</v>
      </c>
      <c r="H29" s="74">
        <f t="shared" si="1"/>
        <v>6</v>
      </c>
      <c r="I29" s="77" t="s">
        <v>232</v>
      </c>
      <c r="J29" s="76">
        <v>38079</v>
      </c>
      <c r="K29" s="78" t="s">
        <v>135</v>
      </c>
      <c r="L29" s="72" t="s">
        <v>167</v>
      </c>
      <c r="P29" s="72" t="s">
        <v>46</v>
      </c>
      <c r="Q29" s="72" t="s">
        <v>4</v>
      </c>
      <c r="V29" s="74">
        <f t="shared" si="2"/>
        <v>0</v>
      </c>
    </row>
    <row r="30" spans="1:22" ht="12.75" customHeight="1">
      <c r="A30" s="72" t="s">
        <v>47</v>
      </c>
      <c r="B30" s="72" t="s">
        <v>7</v>
      </c>
      <c r="G30" s="74">
        <v>6</v>
      </c>
      <c r="H30" s="74">
        <f t="shared" si="1"/>
        <v>6</v>
      </c>
      <c r="I30" s="77" t="s">
        <v>232</v>
      </c>
      <c r="J30" s="76">
        <v>38168</v>
      </c>
      <c r="K30" s="74"/>
      <c r="L30" s="72" t="s">
        <v>169</v>
      </c>
      <c r="P30" s="72" t="s">
        <v>47</v>
      </c>
      <c r="Q30" s="72" t="s">
        <v>7</v>
      </c>
      <c r="V30" s="74">
        <f t="shared" si="2"/>
        <v>0</v>
      </c>
    </row>
    <row r="31" spans="1:22" ht="12.75" customHeight="1">
      <c r="A31" s="72" t="s">
        <v>48</v>
      </c>
      <c r="B31" s="72" t="s">
        <v>5</v>
      </c>
      <c r="G31" s="74">
        <v>6</v>
      </c>
      <c r="H31" s="74">
        <f t="shared" si="1"/>
        <v>6</v>
      </c>
      <c r="I31" s="77" t="s">
        <v>144</v>
      </c>
      <c r="J31" s="74"/>
      <c r="K31" s="74"/>
      <c r="L31" s="72" t="s">
        <v>170</v>
      </c>
      <c r="M31" s="72" t="s">
        <v>171</v>
      </c>
      <c r="N31" s="79">
        <v>37500</v>
      </c>
      <c r="P31" s="72" t="s">
        <v>48</v>
      </c>
      <c r="Q31" s="72" t="s">
        <v>5</v>
      </c>
      <c r="V31" s="74">
        <f t="shared" si="2"/>
        <v>0</v>
      </c>
    </row>
    <row r="32" spans="1:22" ht="12.75" customHeight="1">
      <c r="A32" s="72" t="s">
        <v>49</v>
      </c>
      <c r="B32" s="72" t="s">
        <v>5</v>
      </c>
      <c r="E32" s="74">
        <v>6</v>
      </c>
      <c r="H32" s="74">
        <f t="shared" si="1"/>
        <v>6</v>
      </c>
      <c r="I32" s="77" t="s">
        <v>137</v>
      </c>
      <c r="J32" s="74" t="s">
        <v>172</v>
      </c>
      <c r="K32" s="74"/>
      <c r="L32" s="72" t="s">
        <v>173</v>
      </c>
      <c r="P32" s="72" t="s">
        <v>49</v>
      </c>
      <c r="Q32" s="72" t="s">
        <v>5</v>
      </c>
      <c r="R32" s="74">
        <v>6</v>
      </c>
      <c r="V32" s="74">
        <f t="shared" si="2"/>
        <v>6</v>
      </c>
    </row>
    <row r="33" spans="1:22" ht="12.75" customHeight="1">
      <c r="A33" s="72" t="s">
        <v>50</v>
      </c>
      <c r="B33" s="72" t="s">
        <v>7</v>
      </c>
      <c r="G33" s="74">
        <v>6</v>
      </c>
      <c r="H33" s="74">
        <f t="shared" si="1"/>
        <v>6</v>
      </c>
      <c r="I33" s="77" t="s">
        <v>232</v>
      </c>
      <c r="J33" s="76">
        <v>38299</v>
      </c>
      <c r="K33" s="76"/>
      <c r="L33" s="72" t="s">
        <v>174</v>
      </c>
      <c r="P33" s="72" t="s">
        <v>50</v>
      </c>
      <c r="Q33" s="72" t="s">
        <v>7</v>
      </c>
      <c r="V33" s="74">
        <f t="shared" si="2"/>
        <v>0</v>
      </c>
    </row>
    <row r="34" spans="1:22" ht="12.75" customHeight="1">
      <c r="A34" s="72" t="s">
        <v>51</v>
      </c>
      <c r="B34" s="72" t="s">
        <v>7</v>
      </c>
      <c r="E34" s="74">
        <v>6</v>
      </c>
      <c r="H34" s="74">
        <f t="shared" si="1"/>
        <v>6</v>
      </c>
      <c r="I34" s="77" t="s">
        <v>137</v>
      </c>
      <c r="J34" s="74"/>
      <c r="K34" s="74"/>
      <c r="L34" s="72" t="s">
        <v>175</v>
      </c>
      <c r="P34" s="72" t="s">
        <v>51</v>
      </c>
      <c r="Q34" s="72" t="s">
        <v>7</v>
      </c>
      <c r="R34" s="74">
        <v>6</v>
      </c>
      <c r="V34" s="74">
        <f t="shared" si="2"/>
        <v>6</v>
      </c>
    </row>
    <row r="35" spans="1:22" ht="12.75" customHeight="1">
      <c r="A35" s="72" t="s">
        <v>52</v>
      </c>
      <c r="B35" s="72" t="s">
        <v>5</v>
      </c>
      <c r="G35" s="74">
        <v>6</v>
      </c>
      <c r="H35" s="74">
        <f t="shared" si="1"/>
        <v>6</v>
      </c>
      <c r="I35" s="77" t="s">
        <v>144</v>
      </c>
      <c r="J35" s="74"/>
      <c r="K35" s="74"/>
      <c r="L35" s="72" t="s">
        <v>176</v>
      </c>
      <c r="P35" s="72" t="s">
        <v>52</v>
      </c>
      <c r="Q35" s="72" t="s">
        <v>5</v>
      </c>
      <c r="V35" s="74">
        <f t="shared" si="2"/>
        <v>0</v>
      </c>
    </row>
    <row r="36" spans="1:22" ht="12.75" customHeight="1">
      <c r="A36" s="72" t="s">
        <v>53</v>
      </c>
      <c r="B36" s="72" t="s">
        <v>7</v>
      </c>
      <c r="F36" s="74">
        <v>6</v>
      </c>
      <c r="H36" s="74">
        <f t="shared" si="1"/>
        <v>6</v>
      </c>
      <c r="I36" s="77" t="s">
        <v>142</v>
      </c>
      <c r="J36" s="76">
        <v>36137</v>
      </c>
      <c r="K36" s="76"/>
      <c r="L36" s="72" t="s">
        <v>228</v>
      </c>
      <c r="P36" s="72" t="s">
        <v>53</v>
      </c>
      <c r="Q36" s="72" t="s">
        <v>7</v>
      </c>
      <c r="R36" s="134">
        <v>6</v>
      </c>
      <c r="V36" s="74">
        <f t="shared" si="2"/>
        <v>6</v>
      </c>
    </row>
    <row r="37" spans="1:22" ht="12.75" customHeight="1">
      <c r="A37" s="72" t="s">
        <v>54</v>
      </c>
      <c r="B37" s="72" t="s">
        <v>7</v>
      </c>
      <c r="G37" s="74">
        <v>6</v>
      </c>
      <c r="H37" s="74">
        <f t="shared" si="1"/>
        <v>6</v>
      </c>
      <c r="I37" s="77" t="s">
        <v>144</v>
      </c>
      <c r="J37" s="76">
        <v>36133</v>
      </c>
      <c r="K37" s="76"/>
      <c r="L37" s="72" t="s">
        <v>177</v>
      </c>
      <c r="P37" s="72" t="s">
        <v>54</v>
      </c>
      <c r="Q37" s="72" t="s">
        <v>7</v>
      </c>
      <c r="V37" s="74">
        <f t="shared" si="2"/>
        <v>0</v>
      </c>
    </row>
    <row r="38" spans="1:22" ht="12.75" customHeight="1">
      <c r="A38" s="72" t="s">
        <v>55</v>
      </c>
      <c r="B38" s="72" t="s">
        <v>7</v>
      </c>
      <c r="F38" s="74">
        <v>6</v>
      </c>
      <c r="H38" s="74">
        <f t="shared" si="1"/>
        <v>6</v>
      </c>
      <c r="I38" s="77" t="s">
        <v>142</v>
      </c>
      <c r="J38" s="76">
        <v>36133</v>
      </c>
      <c r="K38" s="76"/>
      <c r="L38" s="72" t="s">
        <v>178</v>
      </c>
      <c r="P38" s="72" t="s">
        <v>55</v>
      </c>
      <c r="Q38" s="72" t="s">
        <v>7</v>
      </c>
      <c r="V38" s="74">
        <f t="shared" si="2"/>
        <v>0</v>
      </c>
    </row>
    <row r="39" spans="1:22" ht="12.75" customHeight="1">
      <c r="A39" s="72" t="s">
        <v>56</v>
      </c>
      <c r="B39" s="72" t="s">
        <v>7</v>
      </c>
      <c r="G39" s="74">
        <v>6</v>
      </c>
      <c r="H39" s="74">
        <f t="shared" si="1"/>
        <v>6</v>
      </c>
      <c r="I39" s="77" t="s">
        <v>232</v>
      </c>
      <c r="J39" s="76">
        <v>38236</v>
      </c>
      <c r="K39" s="74"/>
      <c r="L39" s="72" t="s">
        <v>180</v>
      </c>
      <c r="P39" s="72" t="s">
        <v>56</v>
      </c>
      <c r="Q39" s="72" t="s">
        <v>7</v>
      </c>
      <c r="V39" s="74">
        <f t="shared" si="2"/>
        <v>0</v>
      </c>
    </row>
    <row r="40" spans="1:22" ht="12.75" customHeight="1">
      <c r="A40" s="72" t="s">
        <v>229</v>
      </c>
      <c r="B40" s="72" t="s">
        <v>7</v>
      </c>
      <c r="D40" s="89"/>
      <c r="G40" s="74">
        <v>6</v>
      </c>
      <c r="H40" s="74">
        <f>SUM(C40:G40)</f>
        <v>6</v>
      </c>
      <c r="I40" s="77" t="s">
        <v>453</v>
      </c>
      <c r="J40" s="74" t="s">
        <v>179</v>
      </c>
      <c r="K40" s="74"/>
      <c r="L40" s="72" t="s">
        <v>195</v>
      </c>
      <c r="P40" s="72" t="s">
        <v>585</v>
      </c>
      <c r="Q40" s="72" t="s">
        <v>7</v>
      </c>
      <c r="V40" s="74">
        <f t="shared" si="2"/>
        <v>0</v>
      </c>
    </row>
    <row r="41" spans="1:22" ht="12.75" customHeight="1">
      <c r="A41" s="72" t="s">
        <v>73</v>
      </c>
      <c r="B41" s="72" t="s">
        <v>5</v>
      </c>
      <c r="G41" s="74">
        <v>6</v>
      </c>
      <c r="H41" s="74">
        <f>SUM(C41:G41)</f>
        <v>6</v>
      </c>
      <c r="I41" s="77" t="s">
        <v>232</v>
      </c>
      <c r="J41" s="76">
        <v>38153</v>
      </c>
      <c r="K41" s="74"/>
      <c r="L41" s="72" t="s">
        <v>198</v>
      </c>
      <c r="P41" s="72" t="s">
        <v>587</v>
      </c>
      <c r="Q41" s="72" t="s">
        <v>5</v>
      </c>
      <c r="V41" s="74">
        <f t="shared" si="2"/>
        <v>0</v>
      </c>
    </row>
    <row r="42" spans="1:22" ht="12.75" customHeight="1">
      <c r="A42" s="72" t="s">
        <v>57</v>
      </c>
      <c r="B42" s="72" t="s">
        <v>4</v>
      </c>
      <c r="C42" s="74">
        <v>6</v>
      </c>
      <c r="E42" s="74">
        <v>6</v>
      </c>
      <c r="H42" s="74">
        <f t="shared" si="1"/>
        <v>12</v>
      </c>
      <c r="I42" s="77" t="s">
        <v>137</v>
      </c>
      <c r="J42" s="76">
        <v>36105</v>
      </c>
      <c r="K42" s="76"/>
      <c r="L42" s="72" t="s">
        <v>181</v>
      </c>
      <c r="P42" s="72" t="s">
        <v>57</v>
      </c>
      <c r="Q42" s="72" t="s">
        <v>4</v>
      </c>
      <c r="R42" s="74">
        <v>6</v>
      </c>
      <c r="V42" s="74">
        <f t="shared" si="2"/>
        <v>6</v>
      </c>
    </row>
    <row r="43" spans="1:22" ht="12.75" customHeight="1">
      <c r="A43" s="72" t="s">
        <v>58</v>
      </c>
      <c r="B43" s="72" t="s">
        <v>4</v>
      </c>
      <c r="C43" s="74">
        <v>6</v>
      </c>
      <c r="G43" s="74">
        <v>6</v>
      </c>
      <c r="H43" s="74">
        <f t="shared" si="1"/>
        <v>12</v>
      </c>
      <c r="I43" s="77" t="s">
        <v>182</v>
      </c>
      <c r="J43" s="76">
        <v>36122</v>
      </c>
      <c r="K43" s="76"/>
      <c r="L43" s="72" t="s">
        <v>183</v>
      </c>
      <c r="P43" s="72" t="s">
        <v>58</v>
      </c>
      <c r="Q43" s="72" t="s">
        <v>4</v>
      </c>
      <c r="V43" s="74">
        <f t="shared" si="2"/>
        <v>0</v>
      </c>
    </row>
    <row r="44" spans="1:22" ht="12.75" customHeight="1">
      <c r="A44" s="72" t="s">
        <v>59</v>
      </c>
      <c r="B44" s="72" t="s">
        <v>7</v>
      </c>
      <c r="F44" s="74">
        <v>6</v>
      </c>
      <c r="H44" s="74">
        <f t="shared" si="1"/>
        <v>6</v>
      </c>
      <c r="I44" s="77" t="s">
        <v>142</v>
      </c>
      <c r="J44" s="76"/>
      <c r="K44" s="74"/>
      <c r="L44" s="72" t="s">
        <v>184</v>
      </c>
      <c r="P44" s="72" t="s">
        <v>59</v>
      </c>
      <c r="Q44" s="72" t="s">
        <v>7</v>
      </c>
      <c r="R44" s="134">
        <v>6</v>
      </c>
      <c r="V44" s="74">
        <f t="shared" si="2"/>
        <v>6</v>
      </c>
    </row>
    <row r="45" spans="1:22" ht="12.75" customHeight="1">
      <c r="A45" s="72" t="s">
        <v>60</v>
      </c>
      <c r="B45" s="72" t="s">
        <v>7</v>
      </c>
      <c r="G45" s="74">
        <v>6</v>
      </c>
      <c r="H45" s="74">
        <f t="shared" si="1"/>
        <v>6</v>
      </c>
      <c r="I45" s="77" t="s">
        <v>232</v>
      </c>
      <c r="J45" s="76">
        <v>38166</v>
      </c>
      <c r="K45" s="74"/>
      <c r="L45" s="72" t="s">
        <v>185</v>
      </c>
      <c r="P45" s="72" t="s">
        <v>60</v>
      </c>
      <c r="Q45" s="72" t="s">
        <v>7</v>
      </c>
      <c r="V45" s="74">
        <f t="shared" si="2"/>
        <v>0</v>
      </c>
    </row>
    <row r="46" spans="1:22" ht="12.75" customHeight="1">
      <c r="A46" s="72" t="s">
        <v>61</v>
      </c>
      <c r="B46" s="72" t="s">
        <v>7</v>
      </c>
      <c r="G46" s="74">
        <v>6</v>
      </c>
      <c r="H46" s="74">
        <f t="shared" si="1"/>
        <v>6</v>
      </c>
      <c r="I46" s="77" t="s">
        <v>137</v>
      </c>
      <c r="J46" s="76">
        <v>35896</v>
      </c>
      <c r="K46" s="76"/>
      <c r="L46" s="72" t="s">
        <v>186</v>
      </c>
      <c r="P46" s="72" t="s">
        <v>61</v>
      </c>
      <c r="Q46" s="72" t="s">
        <v>7</v>
      </c>
      <c r="V46" s="74">
        <f t="shared" si="2"/>
        <v>0</v>
      </c>
    </row>
    <row r="47" spans="1:22" ht="12.75" customHeight="1">
      <c r="A47" s="72" t="s">
        <v>62</v>
      </c>
      <c r="B47" s="72" t="s">
        <v>4</v>
      </c>
      <c r="F47" s="74">
        <v>6</v>
      </c>
      <c r="H47" s="74">
        <f t="shared" si="1"/>
        <v>6</v>
      </c>
      <c r="I47" s="80" t="s">
        <v>135</v>
      </c>
      <c r="J47" s="74" t="s">
        <v>187</v>
      </c>
      <c r="K47" s="74"/>
      <c r="L47" s="72" t="s">
        <v>188</v>
      </c>
      <c r="M47" s="72" t="s">
        <v>132</v>
      </c>
      <c r="N47" s="81">
        <v>37599</v>
      </c>
      <c r="P47" s="72" t="s">
        <v>62</v>
      </c>
      <c r="Q47" s="72" t="s">
        <v>4</v>
      </c>
      <c r="R47" s="134">
        <v>6</v>
      </c>
      <c r="V47" s="74">
        <f t="shared" si="2"/>
        <v>6</v>
      </c>
    </row>
    <row r="48" spans="1:22" ht="12.75" customHeight="1">
      <c r="A48" s="72" t="s">
        <v>63</v>
      </c>
      <c r="B48" s="72" t="s">
        <v>4</v>
      </c>
      <c r="C48" s="74">
        <v>6</v>
      </c>
      <c r="H48" s="74">
        <f t="shared" si="1"/>
        <v>6</v>
      </c>
      <c r="I48" s="77" t="s">
        <v>137</v>
      </c>
      <c r="J48" s="76">
        <v>36146</v>
      </c>
      <c r="K48" s="76"/>
      <c r="L48" s="72" t="s">
        <v>189</v>
      </c>
      <c r="M48" s="72" t="s">
        <v>132</v>
      </c>
      <c r="N48" s="81">
        <v>37399</v>
      </c>
      <c r="P48" s="72" t="s">
        <v>63</v>
      </c>
      <c r="Q48" s="72" t="s">
        <v>4</v>
      </c>
      <c r="V48" s="74">
        <f t="shared" si="2"/>
        <v>0</v>
      </c>
    </row>
    <row r="49" spans="1:22" ht="12.75" customHeight="1">
      <c r="A49" s="72" t="s">
        <v>64</v>
      </c>
      <c r="B49" s="72" t="s">
        <v>4</v>
      </c>
      <c r="G49" s="74">
        <v>6</v>
      </c>
      <c r="H49" s="74">
        <f t="shared" si="1"/>
        <v>6</v>
      </c>
      <c r="I49" s="80" t="s">
        <v>135</v>
      </c>
      <c r="J49" s="76">
        <v>35865</v>
      </c>
      <c r="K49" s="76"/>
      <c r="L49" s="72" t="s">
        <v>190</v>
      </c>
      <c r="P49" s="72" t="s">
        <v>64</v>
      </c>
      <c r="Q49" s="72" t="s">
        <v>4</v>
      </c>
      <c r="V49" s="74">
        <f t="shared" si="2"/>
        <v>0</v>
      </c>
    </row>
    <row r="50" spans="1:22" ht="12.75" customHeight="1">
      <c r="A50" s="72" t="s">
        <v>65</v>
      </c>
      <c r="B50" s="72" t="s">
        <v>4</v>
      </c>
      <c r="F50" s="74">
        <v>6</v>
      </c>
      <c r="H50" s="74">
        <f t="shared" si="1"/>
        <v>6</v>
      </c>
      <c r="I50" s="80" t="s">
        <v>135</v>
      </c>
      <c r="J50" s="74" t="s">
        <v>187</v>
      </c>
      <c r="K50" s="74"/>
      <c r="L50" s="72" t="s">
        <v>191</v>
      </c>
      <c r="P50" s="72" t="s">
        <v>65</v>
      </c>
      <c r="Q50" s="72" t="s">
        <v>4</v>
      </c>
      <c r="V50" s="74">
        <f t="shared" si="2"/>
        <v>0</v>
      </c>
    </row>
    <row r="51" spans="1:22" ht="12.75" customHeight="1">
      <c r="A51" s="72" t="s">
        <v>66</v>
      </c>
      <c r="B51" s="72" t="s">
        <v>4</v>
      </c>
      <c r="C51" s="74">
        <v>6</v>
      </c>
      <c r="F51" s="74">
        <v>6</v>
      </c>
      <c r="H51" s="74">
        <f t="shared" si="1"/>
        <v>12</v>
      </c>
      <c r="I51" s="77" t="s">
        <v>168</v>
      </c>
      <c r="J51" s="74"/>
      <c r="K51" s="74"/>
      <c r="L51" s="72" t="s">
        <v>192</v>
      </c>
      <c r="P51" s="72" t="s">
        <v>66</v>
      </c>
      <c r="Q51" s="72" t="s">
        <v>4</v>
      </c>
      <c r="V51" s="74">
        <f t="shared" si="2"/>
        <v>0</v>
      </c>
    </row>
    <row r="52" spans="1:22" ht="12.75" customHeight="1">
      <c r="A52" s="72" t="s">
        <v>67</v>
      </c>
      <c r="B52" s="72" t="s">
        <v>5</v>
      </c>
      <c r="E52" s="74">
        <v>6</v>
      </c>
      <c r="H52" s="74">
        <f t="shared" si="1"/>
        <v>6</v>
      </c>
      <c r="I52" s="77" t="s">
        <v>142</v>
      </c>
      <c r="J52" s="76">
        <v>36049</v>
      </c>
      <c r="K52" s="82" t="s">
        <v>135</v>
      </c>
      <c r="L52" s="72" t="s">
        <v>193</v>
      </c>
      <c r="P52" s="72" t="s">
        <v>67</v>
      </c>
      <c r="Q52" s="72" t="s">
        <v>5</v>
      </c>
      <c r="R52" s="74">
        <v>6</v>
      </c>
      <c r="V52" s="74">
        <f t="shared" si="2"/>
        <v>6</v>
      </c>
    </row>
    <row r="53" spans="1:22" ht="12.75" customHeight="1">
      <c r="A53" s="72" t="s">
        <v>68</v>
      </c>
      <c r="B53" s="72" t="s">
        <v>4</v>
      </c>
      <c r="D53" s="89">
        <v>6</v>
      </c>
      <c r="F53" s="74">
        <v>6</v>
      </c>
      <c r="H53" s="74">
        <f t="shared" si="1"/>
        <v>12</v>
      </c>
      <c r="I53" s="77" t="s">
        <v>137</v>
      </c>
      <c r="J53" s="74"/>
      <c r="K53" s="74"/>
      <c r="L53" s="72" t="s">
        <v>194</v>
      </c>
      <c r="P53" s="72" t="s">
        <v>68</v>
      </c>
      <c r="Q53" s="72" t="s">
        <v>4</v>
      </c>
      <c r="V53" s="74">
        <f t="shared" si="2"/>
        <v>0</v>
      </c>
    </row>
    <row r="54" spans="1:22" ht="12.75" customHeight="1">
      <c r="A54" s="72" t="s">
        <v>69</v>
      </c>
      <c r="B54" s="72" t="s">
        <v>5</v>
      </c>
      <c r="E54" s="74">
        <v>6</v>
      </c>
      <c r="H54" s="74">
        <f t="shared" si="1"/>
        <v>6</v>
      </c>
      <c r="I54" s="77" t="s">
        <v>137</v>
      </c>
      <c r="J54" s="74"/>
      <c r="K54" s="74"/>
      <c r="P54" s="72" t="s">
        <v>69</v>
      </c>
      <c r="Q54" s="72" t="s">
        <v>5</v>
      </c>
      <c r="R54" s="74">
        <v>6</v>
      </c>
      <c r="V54" s="74">
        <f t="shared" si="2"/>
        <v>6</v>
      </c>
    </row>
    <row r="55" spans="1:22" ht="12.75" customHeight="1">
      <c r="A55" s="72" t="s">
        <v>70</v>
      </c>
      <c r="B55" s="72" t="s">
        <v>4</v>
      </c>
      <c r="G55" s="74">
        <v>6</v>
      </c>
      <c r="H55" s="74">
        <f t="shared" si="1"/>
        <v>6</v>
      </c>
      <c r="I55" s="80" t="s">
        <v>135</v>
      </c>
      <c r="J55" s="74"/>
      <c r="K55" s="74"/>
      <c r="P55" s="72" t="s">
        <v>70</v>
      </c>
      <c r="Q55" s="72" t="s">
        <v>4</v>
      </c>
      <c r="V55" s="74">
        <f t="shared" si="2"/>
        <v>0</v>
      </c>
    </row>
    <row r="56" spans="1:22" ht="12.75" customHeight="1">
      <c r="A56" s="72" t="s">
        <v>72</v>
      </c>
      <c r="B56" s="72" t="s">
        <v>4</v>
      </c>
      <c r="C56" s="74">
        <v>6</v>
      </c>
      <c r="F56" s="74">
        <v>6</v>
      </c>
      <c r="H56" s="74">
        <f t="shared" si="1"/>
        <v>12</v>
      </c>
      <c r="I56" s="77" t="s">
        <v>137</v>
      </c>
      <c r="J56" s="74" t="s">
        <v>155</v>
      </c>
      <c r="K56" s="74"/>
      <c r="L56" s="72" t="s">
        <v>197</v>
      </c>
      <c r="P56" s="124" t="s">
        <v>72</v>
      </c>
      <c r="Q56" s="124" t="s">
        <v>4</v>
      </c>
      <c r="R56" s="125" t="str">
        <f>R22</f>
        <v>Merged to become Thatcham Park CE primary school</v>
      </c>
      <c r="S56" s="125"/>
      <c r="T56" s="125"/>
      <c r="U56" s="125"/>
      <c r="V56" s="125"/>
    </row>
    <row r="57" spans="1:22" ht="12.75" customHeight="1">
      <c r="A57" s="72" t="s">
        <v>230</v>
      </c>
      <c r="B57" s="72" t="s">
        <v>4</v>
      </c>
      <c r="C57" s="74">
        <v>6</v>
      </c>
      <c r="F57" s="74">
        <v>6</v>
      </c>
      <c r="H57" s="74">
        <f t="shared" si="1"/>
        <v>12</v>
      </c>
      <c r="I57" s="77" t="s">
        <v>144</v>
      </c>
      <c r="J57" s="74"/>
      <c r="K57" s="74"/>
      <c r="L57" s="72" t="s">
        <v>164</v>
      </c>
      <c r="P57" s="72" t="s">
        <v>230</v>
      </c>
      <c r="Q57" s="72" t="s">
        <v>4</v>
      </c>
      <c r="R57" s="134">
        <v>6</v>
      </c>
      <c r="V57" s="74">
        <f>SUM(R57:T57)</f>
        <v>6</v>
      </c>
    </row>
    <row r="58" spans="1:22" ht="12.75" customHeight="1">
      <c r="A58" s="72" t="s">
        <v>74</v>
      </c>
      <c r="B58" s="72" t="s">
        <v>5</v>
      </c>
      <c r="E58" s="74">
        <v>6</v>
      </c>
      <c r="H58" s="74">
        <f t="shared" si="1"/>
        <v>6</v>
      </c>
      <c r="I58" s="80" t="s">
        <v>135</v>
      </c>
      <c r="J58" s="76">
        <v>36138</v>
      </c>
      <c r="K58" s="76"/>
      <c r="L58" s="72" t="s">
        <v>199</v>
      </c>
      <c r="P58" s="72" t="s">
        <v>588</v>
      </c>
      <c r="Q58" s="72" t="s">
        <v>5</v>
      </c>
      <c r="R58" s="74">
        <v>6</v>
      </c>
      <c r="V58" s="74">
        <f>SUM(R58:T58)</f>
        <v>6</v>
      </c>
    </row>
    <row r="59" spans="1:22" ht="12.75" customHeight="1">
      <c r="A59" s="72" t="s">
        <v>75</v>
      </c>
      <c r="B59" s="72" t="s">
        <v>5</v>
      </c>
      <c r="F59" s="74">
        <v>6</v>
      </c>
      <c r="H59" s="74">
        <f t="shared" si="1"/>
        <v>6</v>
      </c>
      <c r="I59" s="77" t="s">
        <v>137</v>
      </c>
      <c r="J59" s="74"/>
      <c r="K59" s="74"/>
      <c r="L59" s="72" t="s">
        <v>200</v>
      </c>
      <c r="P59" s="72" t="s">
        <v>589</v>
      </c>
      <c r="Q59" s="72" t="s">
        <v>5</v>
      </c>
      <c r="V59" s="74">
        <f>SUM(R59:T59)</f>
        <v>0</v>
      </c>
    </row>
    <row r="60" spans="1:22" ht="12.75" customHeight="1">
      <c r="A60" s="72" t="s">
        <v>76</v>
      </c>
      <c r="B60" s="72" t="s">
        <v>7</v>
      </c>
      <c r="D60" s="74">
        <v>6</v>
      </c>
      <c r="H60" s="74">
        <f t="shared" si="1"/>
        <v>6</v>
      </c>
      <c r="I60" s="77" t="s">
        <v>168</v>
      </c>
      <c r="J60" s="74"/>
      <c r="K60" s="74"/>
      <c r="L60" s="72" t="s">
        <v>201</v>
      </c>
      <c r="P60" s="72" t="s">
        <v>76</v>
      </c>
      <c r="Q60" s="72" t="s">
        <v>7</v>
      </c>
      <c r="V60" s="74">
        <f>SUM(R60:T60)</f>
        <v>0</v>
      </c>
    </row>
    <row r="61" spans="1:22" ht="12.75" customHeight="1">
      <c r="A61" s="72" t="s">
        <v>77</v>
      </c>
      <c r="B61" s="72" t="s">
        <v>7</v>
      </c>
      <c r="E61" s="74">
        <v>6</v>
      </c>
      <c r="H61" s="74">
        <f t="shared" si="1"/>
        <v>6</v>
      </c>
      <c r="I61" s="77" t="s">
        <v>144</v>
      </c>
      <c r="J61" s="76">
        <v>36130</v>
      </c>
      <c r="K61" s="76"/>
      <c r="L61" s="72" t="s">
        <v>202</v>
      </c>
      <c r="P61" s="72" t="s">
        <v>77</v>
      </c>
      <c r="Q61" s="72" t="s">
        <v>7</v>
      </c>
      <c r="R61" s="74">
        <v>6</v>
      </c>
      <c r="V61" s="74">
        <f>SUM(R61:T61)</f>
        <v>6</v>
      </c>
    </row>
    <row r="62" spans="1:22" ht="12.75" customHeight="1">
      <c r="A62" s="90" t="s">
        <v>454</v>
      </c>
      <c r="B62" s="90"/>
      <c r="C62" s="89"/>
      <c r="D62" s="89">
        <v>6</v>
      </c>
      <c r="E62" s="89"/>
      <c r="F62" s="89"/>
      <c r="G62" s="89"/>
      <c r="H62" s="89"/>
      <c r="I62" s="91" t="s">
        <v>455</v>
      </c>
      <c r="J62" s="92" t="s">
        <v>455</v>
      </c>
      <c r="K62" s="92" t="s">
        <v>455</v>
      </c>
      <c r="L62" s="90"/>
      <c r="P62" s="72" t="s">
        <v>590</v>
      </c>
      <c r="R62" s="74">
        <v>6</v>
      </c>
      <c r="V62" s="74"/>
    </row>
    <row r="63" spans="1:22" ht="12.75" customHeight="1">
      <c r="A63" s="72" t="s">
        <v>78</v>
      </c>
      <c r="B63" s="72" t="s">
        <v>5</v>
      </c>
      <c r="G63" s="74">
        <v>6</v>
      </c>
      <c r="H63" s="74">
        <f t="shared" si="1"/>
        <v>6</v>
      </c>
      <c r="I63" s="80" t="s">
        <v>135</v>
      </c>
      <c r="J63" s="74"/>
      <c r="K63" s="74"/>
      <c r="L63" s="72" t="s">
        <v>203</v>
      </c>
      <c r="P63" s="72" t="s">
        <v>78</v>
      </c>
      <c r="Q63" s="72" t="s">
        <v>5</v>
      </c>
      <c r="V63" s="74">
        <f>SUM(R63:T63)</f>
        <v>0</v>
      </c>
    </row>
    <row r="64" spans="8:22" ht="12.75" customHeight="1">
      <c r="H64" s="74"/>
      <c r="I64" s="80"/>
      <c r="J64" s="74"/>
      <c r="K64" s="74"/>
      <c r="P64" s="72" t="s">
        <v>592</v>
      </c>
      <c r="R64" s="134">
        <v>6</v>
      </c>
      <c r="V64" s="74"/>
    </row>
    <row r="65" spans="1:22" ht="12.75" customHeight="1">
      <c r="A65" s="72" t="s">
        <v>79</v>
      </c>
      <c r="B65" s="72" t="s">
        <v>5</v>
      </c>
      <c r="G65" s="74">
        <v>6</v>
      </c>
      <c r="H65" s="74">
        <f t="shared" si="1"/>
        <v>6</v>
      </c>
      <c r="I65" s="80" t="s">
        <v>135</v>
      </c>
      <c r="J65" s="76">
        <v>36049</v>
      </c>
      <c r="K65" s="76"/>
      <c r="L65" s="72" t="s">
        <v>204</v>
      </c>
      <c r="P65" s="72" t="s">
        <v>591</v>
      </c>
      <c r="Q65" s="72" t="s">
        <v>5</v>
      </c>
      <c r="V65" s="74">
        <f>SUM(R65:T65)</f>
        <v>0</v>
      </c>
    </row>
    <row r="66" spans="1:22" ht="12.75" customHeight="1">
      <c r="A66" s="72" t="s">
        <v>80</v>
      </c>
      <c r="B66" s="72" t="s">
        <v>5</v>
      </c>
      <c r="H66" s="74">
        <f t="shared" si="1"/>
        <v>0</v>
      </c>
      <c r="I66" s="77" t="s">
        <v>232</v>
      </c>
      <c r="J66" s="76">
        <v>38278</v>
      </c>
      <c r="K66" s="74"/>
      <c r="L66" s="72" t="s">
        <v>205</v>
      </c>
      <c r="P66" s="72" t="s">
        <v>594</v>
      </c>
      <c r="Q66" s="72" t="s">
        <v>5</v>
      </c>
      <c r="V66" s="74">
        <f>SUM(R66:T66)</f>
        <v>0</v>
      </c>
    </row>
    <row r="67" spans="1:22" ht="12.75" customHeight="1">
      <c r="A67" s="72" t="s">
        <v>81</v>
      </c>
      <c r="B67" s="72" t="s">
        <v>5</v>
      </c>
      <c r="E67" s="74">
        <v>6</v>
      </c>
      <c r="H67" s="74">
        <f t="shared" si="1"/>
        <v>6</v>
      </c>
      <c r="I67" s="77" t="s">
        <v>137</v>
      </c>
      <c r="J67" s="74" t="s">
        <v>206</v>
      </c>
      <c r="K67" s="76">
        <v>37715</v>
      </c>
      <c r="L67" s="72" t="s">
        <v>207</v>
      </c>
      <c r="P67" s="72" t="s">
        <v>81</v>
      </c>
      <c r="Q67" s="72" t="s">
        <v>5</v>
      </c>
      <c r="R67" s="74">
        <v>6</v>
      </c>
      <c r="V67" s="74">
        <f>SUM(R67:T67)</f>
        <v>6</v>
      </c>
    </row>
    <row r="68" spans="1:22" ht="12.75" customHeight="1">
      <c r="A68" s="72" t="s">
        <v>82</v>
      </c>
      <c r="B68" s="72" t="s">
        <v>5</v>
      </c>
      <c r="H68" s="74">
        <f t="shared" si="1"/>
        <v>0</v>
      </c>
      <c r="I68" s="77" t="s">
        <v>232</v>
      </c>
      <c r="J68" s="76">
        <v>38264</v>
      </c>
      <c r="K68" s="74"/>
      <c r="L68" s="72" t="s">
        <v>208</v>
      </c>
      <c r="P68" s="72" t="s">
        <v>82</v>
      </c>
      <c r="Q68" s="72" t="s">
        <v>5</v>
      </c>
      <c r="V68" s="74">
        <f>SUM(R68:T68)</f>
        <v>0</v>
      </c>
    </row>
    <row r="69" spans="1:22" ht="12.75" customHeight="1">
      <c r="A69" s="72" t="s">
        <v>83</v>
      </c>
      <c r="B69" s="72" t="s">
        <v>5</v>
      </c>
      <c r="D69" s="74">
        <v>6</v>
      </c>
      <c r="H69" s="74">
        <f t="shared" si="1"/>
        <v>6</v>
      </c>
      <c r="I69" s="77" t="s">
        <v>137</v>
      </c>
      <c r="J69" s="76">
        <v>36130</v>
      </c>
      <c r="K69" s="76"/>
      <c r="L69" s="72" t="s">
        <v>209</v>
      </c>
      <c r="P69" s="72" t="s">
        <v>83</v>
      </c>
      <c r="Q69" s="72" t="s">
        <v>5</v>
      </c>
      <c r="V69" s="74">
        <f>SUM(R69:T69)</f>
        <v>0</v>
      </c>
    </row>
    <row r="70" spans="1:22" ht="12.75" customHeight="1">
      <c r="A70" s="72" t="s">
        <v>84</v>
      </c>
      <c r="B70" s="72" t="s">
        <v>5</v>
      </c>
      <c r="F70" s="74">
        <v>6</v>
      </c>
      <c r="H70" s="74">
        <f t="shared" si="1"/>
        <v>6</v>
      </c>
      <c r="I70" s="80" t="s">
        <v>135</v>
      </c>
      <c r="J70" s="74"/>
      <c r="K70" s="74"/>
      <c r="L70" s="72" t="s">
        <v>210</v>
      </c>
      <c r="P70" s="126" t="s">
        <v>84</v>
      </c>
      <c r="Q70" s="126" t="s">
        <v>5</v>
      </c>
      <c r="R70" s="128" t="s">
        <v>593</v>
      </c>
      <c r="S70" s="128"/>
      <c r="T70" s="128"/>
      <c r="U70" s="128"/>
      <c r="V70" s="128"/>
    </row>
    <row r="71" spans="1:22" ht="12.75" customHeight="1">
      <c r="A71" s="72" t="s">
        <v>85</v>
      </c>
      <c r="B71" s="72" t="s">
        <v>7</v>
      </c>
      <c r="G71" s="74">
        <v>6</v>
      </c>
      <c r="H71" s="74">
        <f>SUM(C71:G71)</f>
        <v>6</v>
      </c>
      <c r="I71" s="77" t="s">
        <v>137</v>
      </c>
      <c r="J71" s="74"/>
      <c r="K71" s="74"/>
      <c r="L71" s="72" t="s">
        <v>211</v>
      </c>
      <c r="P71" s="127" t="s">
        <v>85</v>
      </c>
      <c r="Q71" s="127" t="s">
        <v>7</v>
      </c>
      <c r="R71" s="129"/>
      <c r="S71" s="129"/>
      <c r="T71" s="129"/>
      <c r="U71" s="129"/>
      <c r="V71" s="129"/>
    </row>
    <row r="72" spans="1:22" ht="12.75" customHeight="1">
      <c r="A72" s="72" t="s">
        <v>86</v>
      </c>
      <c r="B72" s="72" t="s">
        <v>4</v>
      </c>
      <c r="F72" s="74">
        <v>6</v>
      </c>
      <c r="H72" s="74">
        <f>SUM(C72:G72)</f>
        <v>6</v>
      </c>
      <c r="I72" s="77" t="s">
        <v>232</v>
      </c>
      <c r="J72" s="76">
        <v>38147</v>
      </c>
      <c r="K72" s="74"/>
      <c r="L72" s="72" t="s">
        <v>212</v>
      </c>
      <c r="M72" s="81">
        <v>37628</v>
      </c>
      <c r="N72" s="72" t="s">
        <v>132</v>
      </c>
      <c r="P72" s="72" t="s">
        <v>595</v>
      </c>
      <c r="Q72" s="72" t="s">
        <v>4</v>
      </c>
      <c r="R72" s="134">
        <v>6</v>
      </c>
      <c r="V72" s="74">
        <f>SUM(R72:T72)</f>
        <v>6</v>
      </c>
    </row>
    <row r="73" spans="1:22" ht="12.75" customHeight="1">
      <c r="A73" s="72" t="s">
        <v>87</v>
      </c>
      <c r="B73" s="72" t="s">
        <v>5</v>
      </c>
      <c r="G73" s="74">
        <v>6</v>
      </c>
      <c r="H73" s="74">
        <f>SUM(C73:G73)</f>
        <v>6</v>
      </c>
      <c r="I73" s="77" t="s">
        <v>232</v>
      </c>
      <c r="J73" s="76">
        <v>38307</v>
      </c>
      <c r="K73" s="76"/>
      <c r="L73" s="72" t="s">
        <v>213</v>
      </c>
      <c r="P73" s="72" t="s">
        <v>596</v>
      </c>
      <c r="Q73" s="72" t="s">
        <v>5</v>
      </c>
      <c r="V73" s="74">
        <f>SUM(R73:T73)</f>
        <v>0</v>
      </c>
    </row>
    <row r="74" spans="1:22" ht="12.75" customHeight="1">
      <c r="A74" s="72" t="s">
        <v>88</v>
      </c>
      <c r="C74" s="83">
        <f aca="true" t="shared" si="3" ref="C74:H74">SUM(C2:C73)</f>
        <v>60</v>
      </c>
      <c r="D74" s="93">
        <f t="shared" si="3"/>
        <v>66</v>
      </c>
      <c r="E74" s="83">
        <f t="shared" si="3"/>
        <v>78</v>
      </c>
      <c r="F74" s="83">
        <f t="shared" si="3"/>
        <v>108</v>
      </c>
      <c r="G74" s="83">
        <f t="shared" si="3"/>
        <v>144</v>
      </c>
      <c r="H74" s="83">
        <f t="shared" si="3"/>
        <v>450</v>
      </c>
      <c r="I74" s="77"/>
      <c r="J74" s="76"/>
      <c r="K74" s="76"/>
      <c r="P74" s="72" t="s">
        <v>597</v>
      </c>
      <c r="R74" s="83">
        <f>SUM(R2:R73)</f>
        <v>126</v>
      </c>
      <c r="S74" s="83">
        <f>SUM(S2:S73)</f>
        <v>0</v>
      </c>
      <c r="T74" s="83">
        <f>SUM(T2:T73)</f>
        <v>0</v>
      </c>
      <c r="U74" s="83">
        <f>SUM(U2:U73)</f>
        <v>0</v>
      </c>
      <c r="V74" s="83">
        <f>SUM(V2:V73)</f>
        <v>114</v>
      </c>
    </row>
    <row r="75" spans="1:22" ht="12.75" customHeight="1">
      <c r="A75" s="72" t="s">
        <v>109</v>
      </c>
      <c r="C75" s="74">
        <v>10</v>
      </c>
      <c r="D75" s="74">
        <v>10</v>
      </c>
      <c r="E75" s="74">
        <v>10</v>
      </c>
      <c r="F75" s="74">
        <v>10</v>
      </c>
      <c r="G75" s="74">
        <v>10</v>
      </c>
      <c r="H75" s="74">
        <f>SUM(C75:G75)</f>
        <v>50</v>
      </c>
      <c r="I75" s="77"/>
      <c r="J75" s="76"/>
      <c r="K75" s="76"/>
      <c r="P75" s="72" t="s">
        <v>109</v>
      </c>
      <c r="V75" s="74">
        <f>SUM(R75:T75)</f>
        <v>0</v>
      </c>
    </row>
    <row r="76" spans="9:11" ht="12.75" customHeight="1">
      <c r="I76" s="77"/>
      <c r="J76" s="76"/>
      <c r="K76" s="76"/>
    </row>
    <row r="77" spans="8:22" ht="12.75" customHeight="1">
      <c r="H77" s="74"/>
      <c r="I77" s="77"/>
      <c r="J77" s="76"/>
      <c r="K77" s="76"/>
      <c r="V77" s="74"/>
    </row>
    <row r="78" spans="1:22" ht="12.75" customHeight="1">
      <c r="A78" s="70" t="s">
        <v>16</v>
      </c>
      <c r="B78" s="70"/>
      <c r="H78" s="74"/>
      <c r="I78" s="77"/>
      <c r="J78" s="76"/>
      <c r="K78" s="76"/>
      <c r="P78" s="70" t="s">
        <v>16</v>
      </c>
      <c r="Q78" s="70"/>
      <c r="V78" s="74"/>
    </row>
    <row r="79" spans="8:22" ht="12.75" customHeight="1">
      <c r="H79" s="74"/>
      <c r="I79" s="77"/>
      <c r="J79" s="76"/>
      <c r="K79" s="76"/>
      <c r="V79" s="74"/>
    </row>
    <row r="80" spans="1:22" ht="12.75" customHeight="1">
      <c r="A80" s="72" t="s">
        <v>89</v>
      </c>
      <c r="B80" s="72" t="s">
        <v>4</v>
      </c>
      <c r="E80" s="74">
        <v>12</v>
      </c>
      <c r="G80" s="74">
        <v>12</v>
      </c>
      <c r="H80" s="74">
        <f>SUM(C80:G80)</f>
        <v>24</v>
      </c>
      <c r="I80" s="77" t="s">
        <v>232</v>
      </c>
      <c r="J80" s="76">
        <v>36124</v>
      </c>
      <c r="K80" s="76"/>
      <c r="P80" s="72" t="s">
        <v>89</v>
      </c>
      <c r="Q80" s="72" t="s">
        <v>4</v>
      </c>
      <c r="T80" s="74">
        <v>10</v>
      </c>
      <c r="V80" s="74">
        <f aca="true" t="shared" si="4" ref="V80:V89">SUM(R80:T80)</f>
        <v>10</v>
      </c>
    </row>
    <row r="81" spans="1:22" ht="12.75" customHeight="1">
      <c r="A81" s="72" t="s">
        <v>90</v>
      </c>
      <c r="B81" s="72" t="s">
        <v>5</v>
      </c>
      <c r="D81" s="74">
        <v>12</v>
      </c>
      <c r="H81" s="74">
        <f aca="true" t="shared" si="5" ref="H81:H89">SUM(C81:G81)</f>
        <v>12</v>
      </c>
      <c r="I81" s="77" t="s">
        <v>142</v>
      </c>
      <c r="J81" s="74"/>
      <c r="K81" s="74"/>
      <c r="L81" s="72" t="s">
        <v>214</v>
      </c>
      <c r="P81" s="72" t="s">
        <v>90</v>
      </c>
      <c r="Q81" s="72" t="s">
        <v>5</v>
      </c>
      <c r="T81" s="74">
        <v>10</v>
      </c>
      <c r="V81" s="74">
        <f t="shared" si="4"/>
        <v>10</v>
      </c>
    </row>
    <row r="82" spans="1:22" ht="12.75" customHeight="1">
      <c r="A82" s="72" t="s">
        <v>91</v>
      </c>
      <c r="B82" s="72" t="s">
        <v>4</v>
      </c>
      <c r="C82" s="74">
        <v>12</v>
      </c>
      <c r="F82" s="74">
        <v>12</v>
      </c>
      <c r="H82" s="74">
        <f t="shared" si="5"/>
        <v>24</v>
      </c>
      <c r="I82" s="77" t="s">
        <v>215</v>
      </c>
      <c r="J82" s="74" t="s">
        <v>165</v>
      </c>
      <c r="K82" s="74"/>
      <c r="L82" s="72" t="s">
        <v>216</v>
      </c>
      <c r="P82" s="72" t="s">
        <v>91</v>
      </c>
      <c r="Q82" s="72" t="s">
        <v>4</v>
      </c>
      <c r="T82" s="74">
        <v>10</v>
      </c>
      <c r="V82" s="74">
        <f t="shared" si="4"/>
        <v>10</v>
      </c>
    </row>
    <row r="83" spans="1:22" ht="12.75" customHeight="1">
      <c r="A83" s="72" t="s">
        <v>92</v>
      </c>
      <c r="B83" s="72" t="s">
        <v>5</v>
      </c>
      <c r="C83" s="74">
        <v>12</v>
      </c>
      <c r="H83" s="74">
        <f t="shared" si="5"/>
        <v>12</v>
      </c>
      <c r="I83" s="77" t="s">
        <v>453</v>
      </c>
      <c r="J83" s="76">
        <v>36140</v>
      </c>
      <c r="K83" s="76"/>
      <c r="L83" s="72" t="s">
        <v>217</v>
      </c>
      <c r="P83" s="72" t="s">
        <v>92</v>
      </c>
      <c r="Q83" s="72" t="s">
        <v>5</v>
      </c>
      <c r="T83" s="74">
        <v>10</v>
      </c>
      <c r="V83" s="74">
        <f t="shared" si="4"/>
        <v>10</v>
      </c>
    </row>
    <row r="84" spans="1:22" ht="12.75" customHeight="1">
      <c r="A84" s="72" t="s">
        <v>93</v>
      </c>
      <c r="B84" s="72" t="s">
        <v>4</v>
      </c>
      <c r="D84" s="74">
        <v>12</v>
      </c>
      <c r="G84" s="74">
        <v>12</v>
      </c>
      <c r="H84" s="74">
        <f t="shared" si="5"/>
        <v>24</v>
      </c>
      <c r="I84" s="77" t="s">
        <v>232</v>
      </c>
      <c r="J84" s="74"/>
      <c r="K84" s="74"/>
      <c r="L84" s="72" t="s">
        <v>218</v>
      </c>
      <c r="P84" s="72" t="s">
        <v>93</v>
      </c>
      <c r="Q84" s="72" t="s">
        <v>4</v>
      </c>
      <c r="T84" s="74">
        <v>10</v>
      </c>
      <c r="V84" s="74">
        <f t="shared" si="4"/>
        <v>10</v>
      </c>
    </row>
    <row r="85" spans="1:22" ht="12.75" customHeight="1">
      <c r="A85" s="72" t="s">
        <v>94</v>
      </c>
      <c r="B85" s="72" t="s">
        <v>5</v>
      </c>
      <c r="C85" s="84"/>
      <c r="D85" s="84"/>
      <c r="E85" s="84"/>
      <c r="F85" s="84">
        <v>12</v>
      </c>
      <c r="H85" s="74">
        <f t="shared" si="5"/>
        <v>12</v>
      </c>
      <c r="I85" s="77" t="s">
        <v>135</v>
      </c>
      <c r="J85" s="74"/>
      <c r="K85" s="74"/>
      <c r="L85" s="72" t="s">
        <v>219</v>
      </c>
      <c r="P85" s="72" t="s">
        <v>94</v>
      </c>
      <c r="Q85" s="72" t="s">
        <v>5</v>
      </c>
      <c r="R85" s="84"/>
      <c r="S85" s="84"/>
      <c r="T85" s="84">
        <v>10</v>
      </c>
      <c r="V85" s="74">
        <f t="shared" si="4"/>
        <v>10</v>
      </c>
    </row>
    <row r="86" spans="1:22" ht="12.75" customHeight="1">
      <c r="A86" s="72" t="s">
        <v>95</v>
      </c>
      <c r="B86" s="72" t="s">
        <v>5</v>
      </c>
      <c r="C86" s="74">
        <v>12</v>
      </c>
      <c r="H86" s="74">
        <f t="shared" si="5"/>
        <v>12</v>
      </c>
      <c r="I86" s="77" t="s">
        <v>137</v>
      </c>
      <c r="J86" s="76">
        <v>36138</v>
      </c>
      <c r="K86" s="76"/>
      <c r="L86" s="72" t="s">
        <v>96</v>
      </c>
      <c r="P86" s="72" t="s">
        <v>95</v>
      </c>
      <c r="Q86" s="72" t="s">
        <v>5</v>
      </c>
      <c r="T86" s="74">
        <v>10</v>
      </c>
      <c r="V86" s="74">
        <f t="shared" si="4"/>
        <v>10</v>
      </c>
    </row>
    <row r="87" spans="1:22" ht="12.75" customHeight="1">
      <c r="A87" s="72" t="s">
        <v>97</v>
      </c>
      <c r="B87" s="72" t="s">
        <v>5</v>
      </c>
      <c r="E87" s="74">
        <v>12</v>
      </c>
      <c r="H87" s="74">
        <f t="shared" si="5"/>
        <v>12</v>
      </c>
      <c r="I87" s="77" t="s">
        <v>135</v>
      </c>
      <c r="J87" s="76"/>
      <c r="K87" s="76"/>
      <c r="P87" s="72" t="s">
        <v>97</v>
      </c>
      <c r="Q87" s="72" t="s">
        <v>5</v>
      </c>
      <c r="T87" s="74">
        <v>10</v>
      </c>
      <c r="V87" s="74">
        <f t="shared" si="4"/>
        <v>10</v>
      </c>
    </row>
    <row r="88" spans="1:22" ht="12.75" customHeight="1">
      <c r="A88" s="72" t="s">
        <v>98</v>
      </c>
      <c r="B88" s="72" t="s">
        <v>5</v>
      </c>
      <c r="G88" s="74">
        <v>12</v>
      </c>
      <c r="H88" s="74">
        <f>SUM(C88:G88)</f>
        <v>12</v>
      </c>
      <c r="I88" s="77" t="s">
        <v>232</v>
      </c>
      <c r="J88" s="76"/>
      <c r="K88" s="76"/>
      <c r="P88" s="72" t="s">
        <v>98</v>
      </c>
      <c r="Q88" s="72" t="s">
        <v>5</v>
      </c>
      <c r="T88" s="74">
        <v>10</v>
      </c>
      <c r="V88" s="74">
        <f t="shared" si="4"/>
        <v>10</v>
      </c>
    </row>
    <row r="89" spans="1:22" ht="12.75" customHeight="1">
      <c r="A89" s="72" t="s">
        <v>99</v>
      </c>
      <c r="B89" s="72" t="s">
        <v>4</v>
      </c>
      <c r="D89" s="74">
        <v>12</v>
      </c>
      <c r="F89" s="74">
        <v>12</v>
      </c>
      <c r="H89" s="74">
        <f t="shared" si="5"/>
        <v>24</v>
      </c>
      <c r="I89" s="77" t="s">
        <v>215</v>
      </c>
      <c r="J89" s="76"/>
      <c r="K89" s="76"/>
      <c r="P89" s="72" t="s">
        <v>99</v>
      </c>
      <c r="Q89" s="72" t="s">
        <v>4</v>
      </c>
      <c r="T89" s="74">
        <v>10</v>
      </c>
      <c r="V89" s="74">
        <f t="shared" si="4"/>
        <v>10</v>
      </c>
    </row>
    <row r="90" spans="8:22" ht="12.75" customHeight="1">
      <c r="H90" s="74"/>
      <c r="I90" s="77"/>
      <c r="J90" s="76"/>
      <c r="K90" s="76"/>
      <c r="V90" s="74"/>
    </row>
    <row r="91" spans="1:22" ht="12.75" customHeight="1">
      <c r="A91" s="72" t="s">
        <v>100</v>
      </c>
      <c r="C91" s="83">
        <f aca="true" t="shared" si="6" ref="C91:H91">SUM(C80:C90)</f>
        <v>36</v>
      </c>
      <c r="D91" s="93">
        <f t="shared" si="6"/>
        <v>36</v>
      </c>
      <c r="E91" s="83">
        <f t="shared" si="6"/>
        <v>24</v>
      </c>
      <c r="F91" s="83">
        <f t="shared" si="6"/>
        <v>36</v>
      </c>
      <c r="G91" s="83">
        <f t="shared" si="6"/>
        <v>36</v>
      </c>
      <c r="H91" s="83">
        <f t="shared" si="6"/>
        <v>168</v>
      </c>
      <c r="I91" s="77"/>
      <c r="J91" s="76"/>
      <c r="K91" s="76"/>
      <c r="P91" s="72" t="s">
        <v>100</v>
      </c>
      <c r="R91" s="83">
        <f>SUM(R80:R90)</f>
        <v>0</v>
      </c>
      <c r="S91" s="83">
        <f>SUM(S80:S90)</f>
        <v>0</v>
      </c>
      <c r="T91" s="83">
        <f>SUM(T80:T90)</f>
        <v>100</v>
      </c>
      <c r="U91" s="83">
        <f>SUM(U80:U90)</f>
        <v>0</v>
      </c>
      <c r="V91" s="83">
        <f>SUM(V80:V90)</f>
        <v>100</v>
      </c>
    </row>
    <row r="92" spans="8:22" ht="12.75" customHeight="1">
      <c r="H92" s="74"/>
      <c r="I92" s="77"/>
      <c r="J92" s="76"/>
      <c r="K92" s="76"/>
      <c r="V92" s="74"/>
    </row>
    <row r="93" spans="1:22" ht="12.75" customHeight="1">
      <c r="A93" s="70" t="s">
        <v>18</v>
      </c>
      <c r="B93" s="70"/>
      <c r="H93" s="74"/>
      <c r="I93" s="77"/>
      <c r="J93" s="76"/>
      <c r="K93" s="76"/>
      <c r="P93" s="70" t="s">
        <v>18</v>
      </c>
      <c r="Q93" s="70"/>
      <c r="V93" s="74"/>
    </row>
    <row r="94" spans="8:22" ht="12.75" customHeight="1">
      <c r="H94" s="74"/>
      <c r="I94" s="77"/>
      <c r="J94" s="76"/>
      <c r="K94" s="76"/>
      <c r="V94" s="74"/>
    </row>
    <row r="95" spans="1:22" ht="12.75" customHeight="1">
      <c r="A95" s="72" t="s">
        <v>101</v>
      </c>
      <c r="B95" s="72" t="s">
        <v>4</v>
      </c>
      <c r="E95" s="74">
        <v>10</v>
      </c>
      <c r="H95" s="74">
        <f>SUM(C95:G95)</f>
        <v>10</v>
      </c>
      <c r="I95" s="77" t="s">
        <v>137</v>
      </c>
      <c r="J95" s="74"/>
      <c r="K95" s="74"/>
      <c r="L95" s="72" t="s">
        <v>220</v>
      </c>
      <c r="P95" s="72" t="s">
        <v>101</v>
      </c>
      <c r="Q95" s="72" t="s">
        <v>4</v>
      </c>
      <c r="T95" s="74">
        <v>10</v>
      </c>
      <c r="V95" s="74">
        <f>SUM(R95:U95)</f>
        <v>10</v>
      </c>
    </row>
    <row r="96" spans="1:22" ht="12.75" customHeight="1">
      <c r="A96" s="72" t="s">
        <v>102</v>
      </c>
      <c r="B96" s="72" t="s">
        <v>221</v>
      </c>
      <c r="F96" s="74">
        <v>10</v>
      </c>
      <c r="H96" s="74">
        <f>SUM(C96:G96)</f>
        <v>10</v>
      </c>
      <c r="I96" s="77" t="s">
        <v>142</v>
      </c>
      <c r="J96" s="74"/>
      <c r="K96" s="74"/>
      <c r="L96" s="72" t="s">
        <v>222</v>
      </c>
      <c r="P96" s="72" t="s">
        <v>102</v>
      </c>
      <c r="Q96" s="72" t="s">
        <v>221</v>
      </c>
      <c r="T96" s="74">
        <v>10</v>
      </c>
      <c r="V96" s="74">
        <f>SUM(R96:U96)</f>
        <v>10</v>
      </c>
    </row>
    <row r="97" spans="8:22" ht="12.75" customHeight="1">
      <c r="H97" s="74">
        <f>SUM(C97:G97)</f>
        <v>0</v>
      </c>
      <c r="I97" s="77"/>
      <c r="J97" s="74"/>
      <c r="K97" s="74"/>
      <c r="V97" s="74">
        <f>SUM(R97:T97)</f>
        <v>0</v>
      </c>
    </row>
    <row r="98" spans="1:22" ht="12.75" customHeight="1">
      <c r="A98" s="72" t="s">
        <v>103</v>
      </c>
      <c r="C98" s="83">
        <f>SUM(C94:C97)</f>
        <v>0</v>
      </c>
      <c r="D98" s="93">
        <f>SUM(D94:D97)</f>
        <v>0</v>
      </c>
      <c r="E98" s="83">
        <f>SUM(E94:E97)</f>
        <v>10</v>
      </c>
      <c r="F98" s="83">
        <f>SUM(F94:F97)</f>
        <v>10</v>
      </c>
      <c r="G98" s="83">
        <f>SUM(G95:G96)</f>
        <v>0</v>
      </c>
      <c r="H98" s="83">
        <f>SUM(C98:G98)</f>
        <v>20</v>
      </c>
      <c r="I98" s="77"/>
      <c r="J98" s="74"/>
      <c r="K98" s="74"/>
      <c r="P98" s="72" t="s">
        <v>103</v>
      </c>
      <c r="R98" s="83">
        <f>SUM(R94:R97)</f>
        <v>0</v>
      </c>
      <c r="S98" s="83">
        <f>SUM(S94:S97)</f>
        <v>0</v>
      </c>
      <c r="T98" s="83">
        <f>SUM(T95:T96)</f>
        <v>20</v>
      </c>
      <c r="U98" s="83">
        <f>SUM(U94:U97)</f>
        <v>0</v>
      </c>
      <c r="V98" s="83">
        <f>SUM(R98:T98)</f>
        <v>20</v>
      </c>
    </row>
    <row r="99" spans="8:22" ht="12.75" customHeight="1">
      <c r="H99" s="74"/>
      <c r="I99" s="77"/>
      <c r="J99" s="74"/>
      <c r="K99" s="74"/>
      <c r="V99" s="74"/>
    </row>
    <row r="100" spans="1:22" ht="12.75" customHeight="1">
      <c r="A100" s="72" t="s">
        <v>104</v>
      </c>
      <c r="H100" s="74"/>
      <c r="I100" s="77"/>
      <c r="J100" s="74"/>
      <c r="K100" s="74"/>
      <c r="P100" s="72" t="s">
        <v>104</v>
      </c>
      <c r="V100" s="74"/>
    </row>
    <row r="101" spans="8:22" ht="12.75" customHeight="1">
      <c r="H101" s="74"/>
      <c r="I101" s="77"/>
      <c r="J101" s="74"/>
      <c r="K101" s="74"/>
      <c r="V101" s="74"/>
    </row>
    <row r="102" spans="1:22" ht="12.75" customHeight="1">
      <c r="A102" s="72" t="s">
        <v>105</v>
      </c>
      <c r="B102" s="72" t="s">
        <v>5</v>
      </c>
      <c r="C102" s="74">
        <v>7</v>
      </c>
      <c r="E102" s="74">
        <v>7</v>
      </c>
      <c r="H102" s="74">
        <f>SUM(C102:G102)</f>
        <v>14</v>
      </c>
      <c r="I102" s="77" t="s">
        <v>168</v>
      </c>
      <c r="J102" s="74"/>
      <c r="K102" s="74"/>
      <c r="P102" s="72" t="s">
        <v>105</v>
      </c>
      <c r="Q102" s="72" t="s">
        <v>5</v>
      </c>
      <c r="S102" s="74">
        <v>7</v>
      </c>
      <c r="U102" s="74">
        <v>7</v>
      </c>
      <c r="V102" s="74">
        <f>SUM(R102:U102)</f>
        <v>14</v>
      </c>
    </row>
    <row r="103" spans="1:22" ht="12.75" customHeight="1">
      <c r="A103" s="72" t="s">
        <v>106</v>
      </c>
      <c r="B103" s="72" t="s">
        <v>5</v>
      </c>
      <c r="D103" s="74">
        <v>7</v>
      </c>
      <c r="G103" s="74">
        <v>7</v>
      </c>
      <c r="H103" s="74">
        <f>SUM(C103:G103)</f>
        <v>14</v>
      </c>
      <c r="I103" s="77" t="s">
        <v>168</v>
      </c>
      <c r="J103" s="74"/>
      <c r="K103" s="74"/>
      <c r="P103" s="72" t="s">
        <v>106</v>
      </c>
      <c r="Q103" s="72" t="s">
        <v>5</v>
      </c>
      <c r="T103" s="74">
        <v>7</v>
      </c>
      <c r="V103" s="74">
        <f>SUM(R103:U103)</f>
        <v>7</v>
      </c>
    </row>
    <row r="104" spans="8:22" ht="12.75" customHeight="1">
      <c r="H104" s="74">
        <f>SUM(C104:G104)</f>
        <v>0</v>
      </c>
      <c r="I104" s="77"/>
      <c r="V104" s="74">
        <f>SUM(R104:U104)</f>
        <v>0</v>
      </c>
    </row>
    <row r="105" spans="1:22" ht="12.75" customHeight="1">
      <c r="A105" s="72" t="s">
        <v>107</v>
      </c>
      <c r="C105" s="83">
        <f>SUM(C101:C104)</f>
        <v>7</v>
      </c>
      <c r="D105" s="93">
        <f>SUM(D101:D104)</f>
        <v>7</v>
      </c>
      <c r="E105" s="83">
        <f>SUM(E101:E104)</f>
        <v>7</v>
      </c>
      <c r="F105" s="83">
        <f>SUM(F101:F104)</f>
        <v>0</v>
      </c>
      <c r="G105" s="83">
        <f>SUM(G101:G104)</f>
        <v>7</v>
      </c>
      <c r="H105" s="83">
        <f>SUM(C105:G105)</f>
        <v>28</v>
      </c>
      <c r="I105" s="77"/>
      <c r="P105" s="72" t="s">
        <v>107</v>
      </c>
      <c r="R105" s="83">
        <f>SUM(R101:R104)</f>
        <v>0</v>
      </c>
      <c r="S105" s="83">
        <f>SUM(S101:S104)</f>
        <v>7</v>
      </c>
      <c r="T105" s="83">
        <f>SUM(T101:T104)</f>
        <v>7</v>
      </c>
      <c r="U105" s="83">
        <f>SUM(U101:U104)</f>
        <v>7</v>
      </c>
      <c r="V105" s="83">
        <f>SUM(R105:T105)</f>
        <v>14</v>
      </c>
    </row>
    <row r="106" spans="8:22" ht="12.75" customHeight="1">
      <c r="H106" s="74"/>
      <c r="I106" s="77"/>
      <c r="V106" s="74"/>
    </row>
    <row r="107" spans="1:22" ht="12.75" customHeight="1">
      <c r="A107" s="72" t="s">
        <v>223</v>
      </c>
      <c r="H107" s="74"/>
      <c r="I107" s="77"/>
      <c r="P107" s="72" t="s">
        <v>223</v>
      </c>
      <c r="V107" s="74"/>
    </row>
    <row r="108" spans="1:22" ht="12.75" customHeight="1">
      <c r="A108" s="72" t="s">
        <v>224</v>
      </c>
      <c r="F108" s="74">
        <v>5</v>
      </c>
      <c r="H108" s="74">
        <f>SUM(C108:G108)</f>
        <v>5</v>
      </c>
      <c r="I108" s="77"/>
      <c r="P108" s="72" t="s">
        <v>224</v>
      </c>
      <c r="T108" s="74">
        <v>5</v>
      </c>
      <c r="V108" s="74">
        <f>SUM(R108:U108)</f>
        <v>5</v>
      </c>
    </row>
    <row r="109" spans="1:22" ht="12.75" customHeight="1">
      <c r="A109" s="72" t="s">
        <v>225</v>
      </c>
      <c r="G109" s="74">
        <v>5</v>
      </c>
      <c r="H109" s="74">
        <f>SUM(C109:G109)</f>
        <v>5</v>
      </c>
      <c r="I109" s="77"/>
      <c r="P109" s="72" t="s">
        <v>225</v>
      </c>
      <c r="T109" s="74">
        <v>5</v>
      </c>
      <c r="V109" s="74">
        <f>SUM(R109:U109)</f>
        <v>5</v>
      </c>
    </row>
    <row r="110" spans="1:22" ht="12.75" customHeight="1">
      <c r="A110" s="72" t="s">
        <v>226</v>
      </c>
      <c r="E110" s="74">
        <v>5</v>
      </c>
      <c r="H110" s="74">
        <f>SUM(C110:G110)</f>
        <v>5</v>
      </c>
      <c r="I110" s="77"/>
      <c r="P110" s="72" t="s">
        <v>226</v>
      </c>
      <c r="R110" s="74">
        <v>5</v>
      </c>
      <c r="V110" s="74">
        <f>SUM(R110:U110)</f>
        <v>5</v>
      </c>
    </row>
    <row r="111" spans="1:22" ht="12.75" customHeight="1">
      <c r="A111" s="72" t="s">
        <v>231</v>
      </c>
      <c r="E111" s="74">
        <v>5</v>
      </c>
      <c r="H111" s="74">
        <f>SUM(C111:G111)</f>
        <v>5</v>
      </c>
      <c r="I111" s="77"/>
      <c r="P111" s="72" t="s">
        <v>231</v>
      </c>
      <c r="S111" s="74">
        <v>5</v>
      </c>
      <c r="V111" s="74">
        <f>SUM(R111:U111)</f>
        <v>5</v>
      </c>
    </row>
    <row r="112" spans="1:22" ht="12.75" customHeight="1">
      <c r="A112" s="72" t="s">
        <v>227</v>
      </c>
      <c r="C112" s="83">
        <f>SUM(C108:C111)</f>
        <v>0</v>
      </c>
      <c r="D112" s="93">
        <f>SUM(D108:D111)</f>
        <v>0</v>
      </c>
      <c r="E112" s="83">
        <f>SUM(E108:E111)</f>
        <v>10</v>
      </c>
      <c r="F112" s="83">
        <f>SUM(F108:F111)</f>
        <v>5</v>
      </c>
      <c r="G112" s="83">
        <f>SUM(G108:G111)</f>
        <v>5</v>
      </c>
      <c r="H112" s="74">
        <f>SUM(C112:G112)</f>
        <v>20</v>
      </c>
      <c r="I112" s="77"/>
      <c r="P112" s="72" t="s">
        <v>227</v>
      </c>
      <c r="R112" s="83">
        <f>SUM(R108:R111)</f>
        <v>5</v>
      </c>
      <c r="S112" s="83">
        <f>SUM(S108:S111)</f>
        <v>5</v>
      </c>
      <c r="T112" s="83">
        <f>SUM(T108:T111)</f>
        <v>10</v>
      </c>
      <c r="U112" s="83">
        <f>SUM(U108:U111)</f>
        <v>0</v>
      </c>
      <c r="V112" s="74">
        <f>SUM(R112:U112)</f>
        <v>20</v>
      </c>
    </row>
    <row r="113" spans="8:22" ht="12.75" customHeight="1">
      <c r="H113" s="74"/>
      <c r="I113" s="77"/>
      <c r="V113" s="74"/>
    </row>
    <row r="114" spans="8:22" ht="12.75" customHeight="1">
      <c r="H114" s="74"/>
      <c r="I114" s="77"/>
      <c r="V114" s="74"/>
    </row>
    <row r="115" spans="1:22" ht="12.75" customHeight="1" thickBot="1">
      <c r="A115" s="72" t="s">
        <v>108</v>
      </c>
      <c r="C115" s="85">
        <f>C105+C98+C91+C74+C112</f>
        <v>103</v>
      </c>
      <c r="D115" s="85">
        <f>D105+D98+D91+D74+D112</f>
        <v>109</v>
      </c>
      <c r="E115" s="85">
        <f>E105+E98+E91+E74+E112</f>
        <v>129</v>
      </c>
      <c r="F115" s="85">
        <f>F105+F98+F91+F74+F112</f>
        <v>159</v>
      </c>
      <c r="G115" s="85">
        <f>G105+G98+G91+G74+G112</f>
        <v>192</v>
      </c>
      <c r="H115" s="74">
        <f>SUM(C115:G115)</f>
        <v>692</v>
      </c>
      <c r="I115" s="77"/>
      <c r="P115" s="72" t="s">
        <v>108</v>
      </c>
      <c r="R115" s="85">
        <f>R105+R98+R91+R74+R112</f>
        <v>131</v>
      </c>
      <c r="S115" s="85">
        <f>S105+S98+S91+S74+S112</f>
        <v>12</v>
      </c>
      <c r="T115" s="85">
        <f>T105+T98+T91+T74+T112</f>
        <v>137</v>
      </c>
      <c r="U115" s="85">
        <f>U105+U98+U91+U74+U112</f>
        <v>7</v>
      </c>
      <c r="V115" s="74">
        <f>SUM(R115:T115)</f>
        <v>280</v>
      </c>
    </row>
    <row r="116" spans="8:22" ht="12.75" customHeight="1">
      <c r="H116" s="74"/>
      <c r="I116" s="86"/>
      <c r="V116" s="74"/>
    </row>
    <row r="117" spans="8:22" ht="12.75" customHeight="1">
      <c r="H117" s="74"/>
      <c r="I117" s="86"/>
      <c r="V117" s="74"/>
    </row>
    <row r="118" spans="1:22" ht="12.75" customHeight="1">
      <c r="A118" s="94" t="s">
        <v>459</v>
      </c>
      <c r="B118" s="94"/>
      <c r="C118" s="95"/>
      <c r="D118" s="95"/>
      <c r="E118" s="95"/>
      <c r="F118" s="95"/>
      <c r="G118" s="95"/>
      <c r="H118" s="95"/>
      <c r="I118" s="86"/>
      <c r="P118" s="94" t="s">
        <v>459</v>
      </c>
      <c r="Q118" s="94"/>
      <c r="R118" s="95"/>
      <c r="S118" s="95"/>
      <c r="T118" s="95"/>
      <c r="U118" s="95"/>
      <c r="V118" s="95"/>
    </row>
    <row r="119" spans="1:22" ht="12.75" customHeight="1">
      <c r="A119" s="94" t="s">
        <v>456</v>
      </c>
      <c r="B119" s="94"/>
      <c r="C119" s="95">
        <f>C74</f>
        <v>60</v>
      </c>
      <c r="D119" s="97">
        <f>D74</f>
        <v>66</v>
      </c>
      <c r="E119" s="95">
        <f>E74</f>
        <v>78</v>
      </c>
      <c r="F119" s="95">
        <f>F74</f>
        <v>108</v>
      </c>
      <c r="G119" s="95">
        <f>G74</f>
        <v>144</v>
      </c>
      <c r="H119" s="95">
        <f>SUM(C119:G119)</f>
        <v>456</v>
      </c>
      <c r="P119" s="94" t="s">
        <v>456</v>
      </c>
      <c r="Q119" s="94"/>
      <c r="R119" s="95">
        <f>R74</f>
        <v>126</v>
      </c>
      <c r="S119" s="95">
        <f>S74</f>
        <v>0</v>
      </c>
      <c r="T119" s="95">
        <f>T74</f>
        <v>0</v>
      </c>
      <c r="U119" s="95">
        <f>U74</f>
        <v>0</v>
      </c>
      <c r="V119" s="95">
        <f>SUM(R119:T119)</f>
        <v>126</v>
      </c>
    </row>
    <row r="120" spans="1:22" ht="12.75" customHeight="1">
      <c r="A120" s="94" t="s">
        <v>457</v>
      </c>
      <c r="B120" s="94"/>
      <c r="C120" s="95">
        <f>C91</f>
        <v>36</v>
      </c>
      <c r="D120" s="97">
        <f>D91</f>
        <v>36</v>
      </c>
      <c r="E120" s="95">
        <f>E91</f>
        <v>24</v>
      </c>
      <c r="F120" s="95">
        <f>F91</f>
        <v>36</v>
      </c>
      <c r="G120" s="95">
        <f>G91</f>
        <v>36</v>
      </c>
      <c r="H120" s="95">
        <f>SUM(C120:G120)</f>
        <v>168</v>
      </c>
      <c r="P120" s="94" t="s">
        <v>457</v>
      </c>
      <c r="Q120" s="94"/>
      <c r="R120" s="95">
        <f>R91</f>
        <v>0</v>
      </c>
      <c r="S120" s="95">
        <f>S91</f>
        <v>0</v>
      </c>
      <c r="T120" s="95">
        <f>T91</f>
        <v>100</v>
      </c>
      <c r="U120" s="95">
        <f>U91</f>
        <v>0</v>
      </c>
      <c r="V120" s="95">
        <f>SUM(R120:T120)</f>
        <v>100</v>
      </c>
    </row>
    <row r="121" spans="1:22" ht="12.75" customHeight="1">
      <c r="A121" s="94" t="s">
        <v>458</v>
      </c>
      <c r="B121" s="94"/>
      <c r="C121" s="95">
        <f>C98</f>
        <v>0</v>
      </c>
      <c r="D121" s="97">
        <f>D98</f>
        <v>0</v>
      </c>
      <c r="E121" s="95">
        <f>E98</f>
        <v>10</v>
      </c>
      <c r="F121" s="95">
        <f>F98</f>
        <v>10</v>
      </c>
      <c r="G121" s="95">
        <f>G98</f>
        <v>0</v>
      </c>
      <c r="H121" s="95">
        <f>SUM(C121:G121)</f>
        <v>20</v>
      </c>
      <c r="P121" s="94" t="s">
        <v>458</v>
      </c>
      <c r="Q121" s="94"/>
      <c r="R121" s="95">
        <f>R98</f>
        <v>0</v>
      </c>
      <c r="S121" s="95">
        <f>S98</f>
        <v>0</v>
      </c>
      <c r="T121" s="95">
        <f>T98</f>
        <v>20</v>
      </c>
      <c r="U121" s="95">
        <f>U98</f>
        <v>0</v>
      </c>
      <c r="V121" s="95">
        <f>SUM(R121:T121)</f>
        <v>20</v>
      </c>
    </row>
    <row r="122" spans="1:22" ht="12.75" customHeight="1">
      <c r="A122" s="94" t="s">
        <v>104</v>
      </c>
      <c r="B122" s="94"/>
      <c r="C122" s="95">
        <f>C105</f>
        <v>7</v>
      </c>
      <c r="D122" s="97">
        <f>D105</f>
        <v>7</v>
      </c>
      <c r="E122" s="95">
        <f>E105</f>
        <v>7</v>
      </c>
      <c r="F122" s="95">
        <f>F105</f>
        <v>0</v>
      </c>
      <c r="G122" s="95">
        <f>G105</f>
        <v>7</v>
      </c>
      <c r="H122" s="95">
        <f>SUM(C122:G122)</f>
        <v>28</v>
      </c>
      <c r="P122" s="94" t="s">
        <v>104</v>
      </c>
      <c r="Q122" s="94"/>
      <c r="R122" s="95">
        <f>R105</f>
        <v>0</v>
      </c>
      <c r="S122" s="95">
        <f>S105</f>
        <v>7</v>
      </c>
      <c r="T122" s="95">
        <f>T105</f>
        <v>7</v>
      </c>
      <c r="U122" s="95">
        <f>U105</f>
        <v>7</v>
      </c>
      <c r="V122" s="95">
        <f>SUM(R122:T122)</f>
        <v>14</v>
      </c>
    </row>
    <row r="123" spans="1:22" ht="12.75" customHeight="1">
      <c r="A123" s="94" t="s">
        <v>223</v>
      </c>
      <c r="B123" s="94"/>
      <c r="C123" s="95">
        <f>C112</f>
        <v>0</v>
      </c>
      <c r="D123" s="97">
        <f>D112</f>
        <v>0</v>
      </c>
      <c r="E123" s="95">
        <f>E112</f>
        <v>10</v>
      </c>
      <c r="F123" s="95">
        <f>F112</f>
        <v>5</v>
      </c>
      <c r="G123" s="95">
        <f>G112</f>
        <v>5</v>
      </c>
      <c r="H123" s="95">
        <f>SUM(C123:G123)</f>
        <v>20</v>
      </c>
      <c r="P123" s="94" t="s">
        <v>223</v>
      </c>
      <c r="Q123" s="94"/>
      <c r="R123" s="95">
        <f>R112</f>
        <v>5</v>
      </c>
      <c r="S123" s="95">
        <f>S112</f>
        <v>5</v>
      </c>
      <c r="T123" s="95">
        <f>T112</f>
        <v>10</v>
      </c>
      <c r="U123" s="95">
        <f>U112</f>
        <v>0</v>
      </c>
      <c r="V123" s="95">
        <f>SUM(R123:T123)</f>
        <v>20</v>
      </c>
    </row>
    <row r="124" spans="1:22" ht="12.75" customHeight="1">
      <c r="A124" s="94"/>
      <c r="B124" s="94"/>
      <c r="C124" s="95"/>
      <c r="D124" s="97"/>
      <c r="E124" s="95"/>
      <c r="F124" s="95"/>
      <c r="G124" s="95"/>
      <c r="H124" s="95"/>
      <c r="P124" s="94"/>
      <c r="Q124" s="94"/>
      <c r="R124" s="95"/>
      <c r="S124" s="95"/>
      <c r="T124" s="95"/>
      <c r="U124" s="95"/>
      <c r="V124" s="95"/>
    </row>
    <row r="125" spans="1:22" ht="12.75" customHeight="1">
      <c r="A125" s="94" t="s">
        <v>9</v>
      </c>
      <c r="B125" s="94"/>
      <c r="C125" s="96">
        <f aca="true" t="shared" si="7" ref="C125:H125">SUM(C119:C124)</f>
        <v>103</v>
      </c>
      <c r="D125" s="98">
        <f t="shared" si="7"/>
        <v>109</v>
      </c>
      <c r="E125" s="96">
        <f t="shared" si="7"/>
        <v>129</v>
      </c>
      <c r="F125" s="96">
        <f t="shared" si="7"/>
        <v>159</v>
      </c>
      <c r="G125" s="96">
        <f t="shared" si="7"/>
        <v>192</v>
      </c>
      <c r="H125" s="96">
        <f t="shared" si="7"/>
        <v>692</v>
      </c>
      <c r="P125" s="94" t="s">
        <v>9</v>
      </c>
      <c r="Q125" s="94"/>
      <c r="R125" s="96">
        <f>SUM(R119:R124)</f>
        <v>131</v>
      </c>
      <c r="S125" s="96">
        <f>SUM(S119:S124)</f>
        <v>12</v>
      </c>
      <c r="T125" s="96">
        <f>SUM(T119:T124)</f>
        <v>137</v>
      </c>
      <c r="U125" s="96">
        <f>SUM(U119:U124)</f>
        <v>7</v>
      </c>
      <c r="V125" s="96">
        <f>SUM(V119:V124)</f>
        <v>280</v>
      </c>
    </row>
    <row r="126" spans="8:22" ht="12.75" customHeight="1">
      <c r="H126" s="74"/>
      <c r="V126" s="74"/>
    </row>
    <row r="127" spans="8:22" ht="12.75" customHeight="1">
      <c r="H127" s="74"/>
      <c r="V127" s="74"/>
    </row>
    <row r="128" spans="8:22" ht="12.75" customHeight="1">
      <c r="H128" s="74"/>
      <c r="V128" s="74"/>
    </row>
  </sheetData>
  <printOptions/>
  <pageMargins left="0.5" right="0.75" top="1" bottom="1" header="0.5" footer="0.5"/>
  <pageSetup firstPageNumber="31" useFirstPageNumber="1" horizontalDpi="600" verticalDpi="600" orientation="portrait" paperSize="9" r:id="rId3"/>
  <headerFooter alignWithMargins="0">
    <oddHeader>&amp;L&amp;"Arial Narrow,Bold"Audit Plan 2000-2004
Schools Audit Plan&amp;R&amp;"Arial Narrow,Bold"Appendix  E</oddHeader>
    <oddFooter>&amp;R&amp;"Arial,Bold"Page &amp;P
&amp;"Arial,Regular"&amp;D</oddFooter>
  </headerFooter>
  <rowBreaks count="1" manualBreakCount="1">
    <brk id="73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NDC</dc:creator>
  <cp:keywords/>
  <dc:description/>
  <cp:lastModifiedBy>West Berkshire Council/Amey West Berkshire</cp:lastModifiedBy>
  <cp:lastPrinted>2007-03-06T16:24:55Z</cp:lastPrinted>
  <dcterms:created xsi:type="dcterms:W3CDTF">2002-01-17T09:49:41Z</dcterms:created>
  <dcterms:modified xsi:type="dcterms:W3CDTF">2007-03-16T09:06:26Z</dcterms:modified>
  <cp:category/>
  <cp:version/>
  <cp:contentType/>
  <cp:contentStatus/>
</cp:coreProperties>
</file>